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s de Serviço" sheetId="1" state="visible" r:id="rId1"/>
    <sheet xmlns:r="http://schemas.openxmlformats.org/officeDocument/2006/relationships" name="Cadastro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'Ordens de Serviço'!$A$4:$V$104</definedName>
    <definedName name="_xlnm._FilterDatabase" localSheetId="1" hidden="1">'Cadastros'!$A$4:$G$104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,0%"/>
    <numFmt numFmtId="165" formatCode="dd/mm/yyyy"/>
    <numFmt numFmtId="166" formatCode="0,0"/>
    <numFmt numFmtId="167" formatCode="&quot;R$&quot; #.##0,00"/>
    <numFmt numFmtId="168" formatCode="mm/aaaa"/>
    <numFmt numFmtId="169" formatCode="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E293B"/>
      <sz val="10"/>
    </font>
    <font>
      <name val="Aptos"/>
      <color rgb="00475569"/>
      <sz val="9"/>
    </font>
    <font>
      <name val="Aptos"/>
      <b val="1"/>
      <color rgb="00FFFFFF"/>
      <sz val="11"/>
    </font>
    <font>
      <name val="Aptos"/>
      <color rgb="001E293B"/>
      <sz val="10"/>
    </font>
    <font>
      <name val="Aptos"/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DBEAFE"/>
      </patternFill>
    </fill>
    <fill>
      <patternFill patternType="solid">
        <fgColor rgb="0016A34A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2E8F0"/>
      </patternFill>
    </fill>
    <fill>
      <patternFill patternType="solid">
        <fgColor rgb="00FFFFFF"/>
      </patternFill>
    </fill>
    <fill>
      <patternFill patternType="solid">
        <fgColor rgb="00F59E0B"/>
      </patternFill>
    </fill>
    <fill>
      <patternFill patternType="solid">
        <fgColor rgb="00DC2626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164" fontId="2" fillId="4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left" vertical="center"/>
    </xf>
    <xf numFmtId="167" fontId="2" fillId="7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left" vertical="center"/>
    </xf>
    <xf numFmtId="1" fontId="6" fillId="9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left" vertical="center"/>
    </xf>
    <xf numFmtId="1" fontId="6" fillId="10" borderId="1" applyAlignment="1" pivotButton="0" quotePrefix="0" xfId="0">
      <alignment horizontal="center" vertical="center"/>
    </xf>
    <xf numFmtId="0" fontId="6" fillId="11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168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8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168" fontId="5" fillId="5" borderId="1" applyAlignment="1" pivotButton="0" quotePrefix="0" xfId="0">
      <alignment horizontal="center" vertical="center"/>
    </xf>
    <xf numFmtId="168" fontId="5" fillId="8" borderId="1" applyAlignment="1" pivotButton="0" quotePrefix="0" xfId="0">
      <alignment horizontal="center" vertical="center"/>
    </xf>
    <xf numFmtId="169" fontId="5" fillId="5" borderId="1" applyAlignment="1" pivotButton="0" quotePrefix="0" xfId="0">
      <alignment horizontal="center" vertical="center"/>
    </xf>
    <xf numFmtId="169" fontId="5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por tipo de serviço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'Dashboard'!C14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'Dashboard'!$A$15:$A$19</f>
            </numRef>
          </cat>
          <val>
            <numRef>
              <f>'Dashboard'!$C$15:$C$19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serviço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Receita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OS por 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'Dashboard'!F14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'Dashboard'!$E$15:$E$19</f>
            </numRef>
          </cat>
          <val>
            <numRef>
              <f>'Dashboard'!$F$15:$F$19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 por mês de abertura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'Dashboard'!B24</f>
            </strRef>
          </tx>
          <spPr>
            <a:ln xmlns:a="http://schemas.openxmlformats.org/drawingml/2006/main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'Dashboard'!$A$25:$A$32</f>
            </numRef>
          </cat>
          <val>
            <numRef>
              <f>'Dashboard'!$B$25:$B$32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Receita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V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2" customWidth="1" min="4" max="4"/>
    <col width="18" customWidth="1" min="5" max="5"/>
    <col width="16" customWidth="1" min="6" max="6"/>
    <col width="24" customWidth="1" min="7" max="7"/>
    <col width="18" customWidth="1" min="8" max="8"/>
    <col width="18" customWidth="1" min="9" max="9"/>
    <col width="18" customWidth="1" min="10" max="10"/>
    <col width="22" customWidth="1" min="11" max="11"/>
    <col width="16" customWidth="1" min="12" max="12"/>
    <col width="16" customWidth="1" min="13" max="13"/>
    <col width="19" customWidth="1" min="14" max="14"/>
    <col width="14" customWidth="1" min="15" max="15"/>
    <col width="16" customWidth="1" min="16" max="16"/>
    <col width="16" customWidth="1" min="17" max="17"/>
    <col width="16" customWidth="1" min="18" max="18"/>
    <col width="21" customWidth="1" min="19" max="19"/>
    <col width="15" customWidth="1" min="20" max="20"/>
    <col width="32" customWidth="1" min="21" max="21"/>
    <col width="18" customWidth="1" min="22" max="22"/>
  </cols>
  <sheetData>
    <row r="1" ht="28" customHeight="1">
      <c r="A1" s="1" t="inlineStr">
        <is>
          <t>Controle de Ar-Condicionado | Ordens de Serviço</t>
        </is>
      </c>
    </row>
    <row r="2">
      <c r="A2" s="2" t="inlineStr">
        <is>
          <t>Conclusão atual</t>
        </is>
      </c>
      <c r="B2" s="3">
        <f>IFERROR(COUNTIF($R$5:$R$104,'Cadastros'!$F$8)/COUNTA($A$5:$A$104),0)</f>
        <v/>
      </c>
      <c r="D2" s="2" t="inlineStr">
        <is>
          <t>Ação rápida</t>
        </is>
      </c>
      <c r="E2" s="4" t="inlineStr">
        <is>
          <t>Preencha as células amarelas. As cinzas calculam automaticamente.</t>
        </is>
      </c>
    </row>
    <row r="3"/>
    <row r="4">
      <c r="A4" s="5" t="inlineStr">
        <is>
          <t>ID da OS</t>
        </is>
      </c>
      <c r="B4" s="5" t="inlineStr">
        <is>
          <t>Data de abertura</t>
        </is>
      </c>
      <c r="C4" s="5" t="inlineStr">
        <is>
          <t>Data prevista</t>
        </is>
      </c>
      <c r="D4" s="5" t="inlineStr">
        <is>
          <t>Cliente</t>
        </is>
      </c>
      <c r="E4" s="5" t="inlineStr">
        <is>
          <t>CPF/CNPJ</t>
        </is>
      </c>
      <c r="F4" s="5" t="inlineStr">
        <is>
          <t>Cidade</t>
        </is>
      </c>
      <c r="G4" s="5" t="inlineStr">
        <is>
          <t>Tipo de serviço</t>
        </is>
      </c>
      <c r="H4" s="5" t="inlineStr">
        <is>
          <t>Equipamento</t>
        </is>
      </c>
      <c r="I4" s="5" t="inlineStr">
        <is>
          <t>Marca/modelo</t>
        </is>
      </c>
      <c r="J4" s="5" t="inlineStr">
        <is>
          <t>Capacidade (BTUs)</t>
        </is>
      </c>
      <c r="K4" s="5" t="inlineStr">
        <is>
          <t>Técnico responsável</t>
        </is>
      </c>
      <c r="L4" s="5" t="inlineStr">
        <is>
          <t>Horas estimadas</t>
        </is>
      </c>
      <c r="M4" s="5" t="inlineStr">
        <is>
          <t>Valor de peças</t>
        </is>
      </c>
      <c r="N4" s="5" t="inlineStr">
        <is>
          <t>Taxa de deslocamento</t>
        </is>
      </c>
      <c r="O4" s="5" t="inlineStr">
        <is>
          <t>Valor hora</t>
        </is>
      </c>
      <c r="P4" s="5" t="inlineStr">
        <is>
          <t>Mão de obra</t>
        </is>
      </c>
      <c r="Q4" s="5" t="inlineStr">
        <is>
          <t>Valor total</t>
        </is>
      </c>
      <c r="R4" s="5" t="inlineStr">
        <is>
          <t>Status</t>
        </is>
      </c>
      <c r="S4" s="5" t="inlineStr">
        <is>
          <t>Forma de pagamento</t>
        </is>
      </c>
      <c r="T4" s="5" t="inlineStr">
        <is>
          <t>NF-e emitida?</t>
        </is>
      </c>
      <c r="U4" s="5" t="inlineStr">
        <is>
          <t>Observações</t>
        </is>
      </c>
      <c r="V4" s="5" t="inlineStr">
        <is>
          <t>Indicador de prazo</t>
        </is>
      </c>
    </row>
    <row r="5">
      <c r="A5" s="6" t="inlineStr">
        <is>
          <t>OS-2026-001</t>
        </is>
      </c>
      <c r="B5" s="7" t="n">
        <v>46027</v>
      </c>
      <c r="C5" s="7" t="n">
        <v>46031</v>
      </c>
      <c r="D5" s="6" t="inlineStr">
        <is>
          <t>João Silva</t>
        </is>
      </c>
      <c r="E5" s="6" t="inlineStr">
        <is>
          <t>123.456.789-09</t>
        </is>
      </c>
      <c r="F5" s="6" t="inlineStr">
        <is>
          <t>São Paulo</t>
        </is>
      </c>
      <c r="G5" s="6" t="inlineStr">
        <is>
          <t>Instalação</t>
        </is>
      </c>
      <c r="H5" s="6" t="inlineStr">
        <is>
          <t>Split</t>
        </is>
      </c>
      <c r="I5" s="6" t="inlineStr">
        <is>
          <t>Samsung AR12</t>
        </is>
      </c>
      <c r="J5" s="8" t="n">
        <v>12000</v>
      </c>
      <c r="K5" s="6" t="inlineStr">
        <is>
          <t>Marcos Ribeiro</t>
        </is>
      </c>
      <c r="L5" s="9" t="n">
        <v>4</v>
      </c>
      <c r="M5" s="10" t="n">
        <v>350</v>
      </c>
      <c r="N5" s="10" t="n">
        <v>85</v>
      </c>
      <c r="O5" s="11">
        <f>IF(A5="","",IFERROR(VLOOKUP(G5,'Cadastros'!$A$5:$B$104,2,0),0))</f>
        <v/>
      </c>
      <c r="P5" s="11">
        <f>IF(A5="","",L5*O5)</f>
        <v/>
      </c>
      <c r="Q5" s="11">
        <f>IF(A5="","",SUM(M5:P5))</f>
        <v/>
      </c>
      <c r="R5" s="8" t="inlineStr">
        <is>
          <t>Concluída</t>
        </is>
      </c>
      <c r="S5" s="8" t="inlineStr">
        <is>
          <t>Pix</t>
        </is>
      </c>
      <c r="T5" s="8" t="inlineStr">
        <is>
          <t>Sim</t>
        </is>
      </c>
      <c r="U5" s="6" t="inlineStr">
        <is>
          <t>Instalação finalizada e cliente orientado.</t>
        </is>
      </c>
      <c r="V5" s="12">
        <f>IF(A5="","",IF(AND(R5&lt;&gt;'Cadastros'!$F$8,R5&lt;&gt;'Cadastros'!$F$9,C5&lt;TODAY()),'Cadastros'!$F$10,IF(R5='Cadastros'!$F$8,'Cadastros'!$F$8,IF(R5='Cadastros'!$F$9,'Cadastros'!$F$9,'Cadastros'!$F$7))))</f>
        <v/>
      </c>
    </row>
    <row r="6">
      <c r="A6" s="6" t="inlineStr">
        <is>
          <t>OS-2026-002</t>
        </is>
      </c>
      <c r="B6" s="7" t="n">
        <v>46056</v>
      </c>
      <c r="C6" s="7" t="n">
        <v>46061</v>
      </c>
      <c r="D6" s="6" t="inlineStr">
        <is>
          <t>Maria Oliveira</t>
        </is>
      </c>
      <c r="E6" s="6" t="inlineStr">
        <is>
          <t>234.567.890-10</t>
        </is>
      </c>
      <c r="F6" s="6" t="inlineStr">
        <is>
          <t>Rio de Janeiro</t>
        </is>
      </c>
      <c r="G6" s="6" t="inlineStr">
        <is>
          <t>Manutenção preventiva</t>
        </is>
      </c>
      <c r="H6" s="6" t="inlineStr">
        <is>
          <t>Inverter</t>
        </is>
      </c>
      <c r="I6" s="6" t="inlineStr">
        <is>
          <t>LG Dual Inverter</t>
        </is>
      </c>
      <c r="J6" s="8" t="n">
        <v>18000</v>
      </c>
      <c r="K6" s="6" t="inlineStr">
        <is>
          <t>Patrícia Mendes</t>
        </is>
      </c>
      <c r="L6" s="9" t="n">
        <v>3</v>
      </c>
      <c r="M6" s="10" t="n">
        <v>280</v>
      </c>
      <c r="N6" s="10" t="n">
        <v>110</v>
      </c>
      <c r="O6" s="11">
        <f>IF(A6="","",IFERROR(VLOOKUP(G6,'Cadastros'!$A$5:$B$104,2,0),0))</f>
        <v/>
      </c>
      <c r="P6" s="11">
        <f>IF(A6="","",L6*O6)</f>
        <v/>
      </c>
      <c r="Q6" s="11">
        <f>IF(A6="","",SUM(M6:P6))</f>
        <v/>
      </c>
      <c r="R6" s="8" t="inlineStr">
        <is>
          <t>Concluída</t>
        </is>
      </c>
      <c r="S6" s="8" t="inlineStr">
        <is>
          <t>Cartão de crédito</t>
        </is>
      </c>
      <c r="T6" s="8" t="inlineStr">
        <is>
          <t>Sim</t>
        </is>
      </c>
      <c r="U6" s="6" t="inlineStr">
        <is>
          <t>Limpeza de filtros e revisão geral.</t>
        </is>
      </c>
      <c r="V6" s="12">
        <f>IF(A6="","",IF(AND(R6&lt;&gt;'Cadastros'!$F$8,R6&lt;&gt;'Cadastros'!$F$9,C6&lt;TODAY()),'Cadastros'!$F$10,IF(R6='Cadastros'!$F$8,'Cadastros'!$F$8,IF(R6='Cadastros'!$F$9,'Cadastros'!$F$9,'Cadastros'!$F$7))))</f>
        <v/>
      </c>
    </row>
    <row r="7">
      <c r="A7" s="6" t="inlineStr">
        <is>
          <t>OS-2026-003</t>
        </is>
      </c>
      <c r="B7" s="7" t="n">
        <v>46085</v>
      </c>
      <c r="C7" s="7" t="n">
        <v>46088</v>
      </c>
      <c r="D7" s="6" t="inlineStr">
        <is>
          <t>Pedro Santos</t>
        </is>
      </c>
      <c r="E7" s="6" t="inlineStr">
        <is>
          <t>345.678.901-21</t>
        </is>
      </c>
      <c r="F7" s="6" t="inlineStr">
        <is>
          <t>Belo Horizonte</t>
        </is>
      </c>
      <c r="G7" s="6" t="inlineStr">
        <is>
          <t>Manutenção corretiva</t>
        </is>
      </c>
      <c r="H7" s="6" t="inlineStr">
        <is>
          <t>Cassete</t>
        </is>
      </c>
      <c r="I7" s="6" t="inlineStr">
        <is>
          <t>Daikin SkyAir</t>
        </is>
      </c>
      <c r="J7" s="8" t="n">
        <v>36000</v>
      </c>
      <c r="K7" s="6" t="inlineStr">
        <is>
          <t>Diego Carvalho</t>
        </is>
      </c>
      <c r="L7" s="9" t="n">
        <v>5</v>
      </c>
      <c r="M7" s="10" t="n">
        <v>1800</v>
      </c>
      <c r="N7" s="10" t="n">
        <v>150</v>
      </c>
      <c r="O7" s="11">
        <f>IF(A7="","",IFERROR(VLOOKUP(G7,'Cadastros'!$A$5:$B$104,2,0),0))</f>
        <v/>
      </c>
      <c r="P7" s="11">
        <f>IF(A7="","",L7*O7)</f>
        <v/>
      </c>
      <c r="Q7" s="11">
        <f>IF(A7="","",SUM(M7:P7))</f>
        <v/>
      </c>
      <c r="R7" s="8" t="inlineStr">
        <is>
          <t>Em andamento</t>
        </is>
      </c>
      <c r="S7" s="8" t="inlineStr">
        <is>
          <t>Boleto</t>
        </is>
      </c>
      <c r="T7" s="8" t="inlineStr">
        <is>
          <t>Não</t>
        </is>
      </c>
      <c r="U7" s="6" t="inlineStr">
        <is>
          <t>Aguardando retorno do fornecedor para peça.</t>
        </is>
      </c>
      <c r="V7" s="12">
        <f>IF(A7="","",IF(AND(R7&lt;&gt;'Cadastros'!$F$8,R7&lt;&gt;'Cadastros'!$F$9,C7&lt;TODAY()),'Cadastros'!$F$10,IF(R7='Cadastros'!$F$8,'Cadastros'!$F$8,IF(R7='Cadastros'!$F$9,'Cadastros'!$F$9,'Cadastros'!$F$7))))</f>
        <v/>
      </c>
    </row>
    <row r="8">
      <c r="A8" s="6" t="inlineStr">
        <is>
          <t>OS-2026-004</t>
        </is>
      </c>
      <c r="B8" s="7" t="n">
        <v>46114</v>
      </c>
      <c r="C8" s="7" t="n">
        <v>46118</v>
      </c>
      <c r="D8" s="6" t="inlineStr">
        <is>
          <t>Ana Souza</t>
        </is>
      </c>
      <c r="E8" s="6" t="inlineStr">
        <is>
          <t>456.789.012-32</t>
        </is>
      </c>
      <c r="F8" s="6" t="inlineStr">
        <is>
          <t>Curitiba</t>
        </is>
      </c>
      <c r="G8" s="6" t="inlineStr">
        <is>
          <t>Higienização</t>
        </is>
      </c>
      <c r="H8" s="6" t="inlineStr">
        <is>
          <t>Split</t>
        </is>
      </c>
      <c r="I8" s="6" t="inlineStr">
        <is>
          <t>Midea Xtreme Save</t>
        </is>
      </c>
      <c r="J8" s="8" t="n">
        <v>9000</v>
      </c>
      <c r="K8" s="6" t="inlineStr">
        <is>
          <t>Renata Martins</t>
        </is>
      </c>
      <c r="L8" s="9" t="n">
        <v>2</v>
      </c>
      <c r="M8" s="10" t="n">
        <v>260</v>
      </c>
      <c r="N8" s="10" t="n">
        <v>90</v>
      </c>
      <c r="O8" s="11">
        <f>IF(A8="","",IFERROR(VLOOKUP(G8,'Cadastros'!$A$5:$B$104,2,0),0))</f>
        <v/>
      </c>
      <c r="P8" s="11">
        <f>IF(A8="","",L8*O8)</f>
        <v/>
      </c>
      <c r="Q8" s="11">
        <f>IF(A8="","",SUM(M8:P8))</f>
        <v/>
      </c>
      <c r="R8" s="8" t="inlineStr">
        <is>
          <t>Concluída</t>
        </is>
      </c>
      <c r="S8" s="8" t="inlineStr">
        <is>
          <t>Pix</t>
        </is>
      </c>
      <c r="T8" s="8" t="inlineStr">
        <is>
          <t>Sim</t>
        </is>
      </c>
      <c r="U8" s="6" t="inlineStr">
        <is>
          <t>Higienização técnica com produto bactericida.</t>
        </is>
      </c>
      <c r="V8" s="12">
        <f>IF(A8="","",IF(AND(R8&lt;&gt;'Cadastros'!$F$8,R8&lt;&gt;'Cadastros'!$F$9,C8&lt;TODAY()),'Cadastros'!$F$10,IF(R8='Cadastros'!$F$8,'Cadastros'!$F$8,IF(R8='Cadastros'!$F$9,'Cadastros'!$F$9,'Cadastros'!$F$7))))</f>
        <v/>
      </c>
    </row>
    <row r="9">
      <c r="A9" s="6" t="inlineStr">
        <is>
          <t>OS-2026-005</t>
        </is>
      </c>
      <c r="B9" s="7" t="n">
        <v>46143</v>
      </c>
      <c r="C9" s="7" t="n">
        <v>46149</v>
      </c>
      <c r="D9" s="6" t="inlineStr">
        <is>
          <t>Carlos Pereira</t>
        </is>
      </c>
      <c r="E9" s="6" t="inlineStr">
        <is>
          <t>12.345.678/0001-90</t>
        </is>
      </c>
      <c r="F9" s="6" t="inlineStr">
        <is>
          <t>Porto Alegre</t>
        </is>
      </c>
      <c r="G9" s="6" t="inlineStr">
        <is>
          <t>Troca de compressor</t>
        </is>
      </c>
      <c r="H9" s="6" t="inlineStr">
        <is>
          <t>Inverter</t>
        </is>
      </c>
      <c r="I9" s="6" t="inlineStr">
        <is>
          <t>LG Artcool</t>
        </is>
      </c>
      <c r="J9" s="8" t="n">
        <v>24000</v>
      </c>
      <c r="K9" s="6" t="inlineStr">
        <is>
          <t>Marcos Ribeiro</t>
        </is>
      </c>
      <c r="L9" s="9" t="n">
        <v>8</v>
      </c>
      <c r="M9" s="10" t="n">
        <v>1500</v>
      </c>
      <c r="N9" s="10" t="n">
        <v>170</v>
      </c>
      <c r="O9" s="11">
        <f>IF(A9="","",IFERROR(VLOOKUP(G9,'Cadastros'!$A$5:$B$104,2,0),0))</f>
        <v/>
      </c>
      <c r="P9" s="11">
        <f>IF(A9="","",L9*O9)</f>
        <v/>
      </c>
      <c r="Q9" s="11">
        <f>IF(A9="","",SUM(M9:P9))</f>
        <v/>
      </c>
      <c r="R9" s="8" t="inlineStr">
        <is>
          <t>Concluída</t>
        </is>
      </c>
      <c r="S9" s="8" t="inlineStr">
        <is>
          <t>Transferência</t>
        </is>
      </c>
      <c r="T9" s="8" t="inlineStr">
        <is>
          <t>Sim</t>
        </is>
      </c>
      <c r="U9" s="6" t="inlineStr">
        <is>
          <t>Compressor substituído e carga de fluido revisada.</t>
        </is>
      </c>
      <c r="V9" s="12">
        <f>IF(A9="","",IF(AND(R9&lt;&gt;'Cadastros'!$F$8,R9&lt;&gt;'Cadastros'!$F$9,C9&lt;TODAY()),'Cadastros'!$F$10,IF(R9='Cadastros'!$F$8,'Cadastros'!$F$8,IF(R9='Cadastros'!$F$9,'Cadastros'!$F$9,'Cadastros'!$F$7))))</f>
        <v/>
      </c>
    </row>
    <row r="10">
      <c r="A10" s="6" t="inlineStr">
        <is>
          <t>OS-2026-006</t>
        </is>
      </c>
      <c r="B10" s="7" t="n">
        <v>46172</v>
      </c>
      <c r="C10" s="7" t="n">
        <v>46177</v>
      </c>
      <c r="D10" s="6" t="inlineStr">
        <is>
          <t>Juliana Costa</t>
        </is>
      </c>
      <c r="E10" s="6" t="inlineStr">
        <is>
          <t>567.890.123-43</t>
        </is>
      </c>
      <c r="F10" s="6" t="inlineStr">
        <is>
          <t>Salvador</t>
        </is>
      </c>
      <c r="G10" s="6" t="inlineStr">
        <is>
          <t>Instalação</t>
        </is>
      </c>
      <c r="H10" s="6" t="inlineStr">
        <is>
          <t>Janela</t>
        </is>
      </c>
      <c r="I10" s="6" t="inlineStr">
        <is>
          <t>Consul CCN07</t>
        </is>
      </c>
      <c r="J10" s="8" t="n">
        <v>9000</v>
      </c>
      <c r="K10" s="6" t="inlineStr">
        <is>
          <t>Patrícia Mendes</t>
        </is>
      </c>
      <c r="L10" s="9" t="n">
        <v>3</v>
      </c>
      <c r="M10" s="10" t="n">
        <v>450</v>
      </c>
      <c r="N10" s="10" t="n">
        <v>95</v>
      </c>
      <c r="O10" s="11">
        <f>IF(A10="","",IFERROR(VLOOKUP(G10,'Cadastros'!$A$5:$B$104,2,0),0))</f>
        <v/>
      </c>
      <c r="P10" s="11">
        <f>IF(A10="","",L10*O10)</f>
        <v/>
      </c>
      <c r="Q10" s="11">
        <f>IF(A10="","",SUM(M10:P10))</f>
        <v/>
      </c>
      <c r="R10" s="8" t="inlineStr">
        <is>
          <t>Cancelada</t>
        </is>
      </c>
      <c r="S10" s="8" t="inlineStr">
        <is>
          <t>Cartão de débito</t>
        </is>
      </c>
      <c r="T10" s="8" t="inlineStr">
        <is>
          <t>Não</t>
        </is>
      </c>
      <c r="U10" s="6" t="inlineStr">
        <is>
          <t>Cliente cancelou antes da visita técnica.</t>
        </is>
      </c>
      <c r="V10" s="12">
        <f>IF(A10="","",IF(AND(R10&lt;&gt;'Cadastros'!$F$8,R10&lt;&gt;'Cadastros'!$F$9,C10&lt;TODAY()),'Cadastros'!$F$10,IF(R10='Cadastros'!$F$8,'Cadastros'!$F$8,IF(R10='Cadastros'!$F$9,'Cadastros'!$F$9,'Cadastros'!$F$7))))</f>
        <v/>
      </c>
    </row>
    <row r="11">
      <c r="A11" s="6" t="inlineStr">
        <is>
          <t>OS-2026-007</t>
        </is>
      </c>
      <c r="B11" s="7" t="n">
        <v>46202</v>
      </c>
      <c r="C11" s="7" t="n">
        <v>46206</v>
      </c>
      <c r="D11" s="6" t="inlineStr">
        <is>
          <t>Rafael Almeida</t>
        </is>
      </c>
      <c r="E11" s="6" t="inlineStr">
        <is>
          <t>678.901.234-54</t>
        </is>
      </c>
      <c r="F11" s="6" t="inlineStr">
        <is>
          <t>Recife</t>
        </is>
      </c>
      <c r="G11" s="6" t="inlineStr">
        <is>
          <t>Manutenção preventiva</t>
        </is>
      </c>
      <c r="H11" s="6" t="inlineStr">
        <is>
          <t>Split</t>
        </is>
      </c>
      <c r="I11" s="6" t="inlineStr">
        <is>
          <t>Electrolux Color Adapt</t>
        </is>
      </c>
      <c r="J11" s="8" t="n">
        <v>12000</v>
      </c>
      <c r="K11" s="6" t="inlineStr">
        <is>
          <t>Diego Carvalho</t>
        </is>
      </c>
      <c r="L11" s="9" t="n">
        <v>3</v>
      </c>
      <c r="M11" s="10" t="n">
        <v>300</v>
      </c>
      <c r="N11" s="10" t="n">
        <v>120</v>
      </c>
      <c r="O11" s="11">
        <f>IF(A11="","",IFERROR(VLOOKUP(G11,'Cadastros'!$A$5:$B$104,2,0),0))</f>
        <v/>
      </c>
      <c r="P11" s="11">
        <f>IF(A11="","",L11*O11)</f>
        <v/>
      </c>
      <c r="Q11" s="11">
        <f>IF(A11="","",SUM(M11:P11))</f>
        <v/>
      </c>
      <c r="R11" s="8" t="inlineStr">
        <is>
          <t>Em andamento</t>
        </is>
      </c>
      <c r="S11" s="8" t="inlineStr">
        <is>
          <t>Pix</t>
        </is>
      </c>
      <c r="T11" s="8" t="inlineStr">
        <is>
          <t>Não</t>
        </is>
      </c>
      <c r="U11" s="6" t="inlineStr">
        <is>
          <t>Visita pendente para teste de eficiência.</t>
        </is>
      </c>
      <c r="V11" s="12">
        <f>IF(A11="","",IF(AND(R11&lt;&gt;'Cadastros'!$F$8,R11&lt;&gt;'Cadastros'!$F$9,C11&lt;TODAY()),'Cadastros'!$F$10,IF(R11='Cadastros'!$F$8,'Cadastros'!$F$8,IF(R11='Cadastros'!$F$9,'Cadastros'!$F$9,'Cadastros'!$F$7))))</f>
        <v/>
      </c>
    </row>
    <row r="12">
      <c r="A12" s="6" t="inlineStr">
        <is>
          <t>OS-2026-008</t>
        </is>
      </c>
      <c r="B12" s="7" t="n">
        <v>46222</v>
      </c>
      <c r="C12" s="7" t="n">
        <v>46282</v>
      </c>
      <c r="D12" s="6" t="inlineStr">
        <is>
          <t>Camila Ferreira</t>
        </is>
      </c>
      <c r="E12" s="6" t="inlineStr">
        <is>
          <t>789.012.345-65</t>
        </is>
      </c>
      <c r="F12" s="6" t="inlineStr">
        <is>
          <t>Fortaleza</t>
        </is>
      </c>
      <c r="G12" s="6" t="inlineStr">
        <is>
          <t>Higienização</t>
        </is>
      </c>
      <c r="H12" s="6" t="inlineStr">
        <is>
          <t>Split inverter</t>
        </is>
      </c>
      <c r="I12" s="6" t="inlineStr">
        <is>
          <t>Samsung WindFree</t>
        </is>
      </c>
      <c r="J12" s="8" t="n">
        <v>18000</v>
      </c>
      <c r="K12" s="6" t="inlineStr">
        <is>
          <t>Renata Martins</t>
        </is>
      </c>
      <c r="L12" s="9" t="n">
        <v>2.5</v>
      </c>
      <c r="M12" s="10" t="n">
        <v>200</v>
      </c>
      <c r="N12" s="10" t="n">
        <v>90</v>
      </c>
      <c r="O12" s="11">
        <f>IF(A12="","",IFERROR(VLOOKUP(G12,'Cadastros'!$A$5:$B$104,2,0),0))</f>
        <v/>
      </c>
      <c r="P12" s="11">
        <f>IF(A12="","",L12*O12)</f>
        <v/>
      </c>
      <c r="Q12" s="11">
        <f>IF(A12="","",SUM(M12:P12))</f>
        <v/>
      </c>
      <c r="R12" s="8" t="inlineStr">
        <is>
          <t>Aberta</t>
        </is>
      </c>
      <c r="S12" s="8" t="inlineStr">
        <is>
          <t>Cartão de crédito</t>
        </is>
      </c>
      <c r="T12" s="8" t="inlineStr">
        <is>
          <t>Não</t>
        </is>
      </c>
      <c r="U12" s="6" t="inlineStr">
        <is>
          <t>Cliente solicitou agendamento no período da tarde.</t>
        </is>
      </c>
      <c r="V12" s="12">
        <f>IF(A12="","",IF(AND(R12&lt;&gt;'Cadastros'!$F$8,R12&lt;&gt;'Cadastros'!$F$9,C12&lt;TODAY()),'Cadastros'!$F$10,IF(R12='Cadastros'!$F$8,'Cadastros'!$F$8,IF(R12='Cadastros'!$F$9,'Cadastros'!$F$9,'Cadastros'!$F$7))))</f>
        <v/>
      </c>
    </row>
    <row r="13">
      <c r="A13" s="6" t="inlineStr">
        <is>
          <t>OS-2026-009</t>
        </is>
      </c>
      <c r="B13" s="7" t="n">
        <v>46244</v>
      </c>
      <c r="C13" s="7" t="n">
        <v>46279</v>
      </c>
      <c r="D13" s="6" t="inlineStr">
        <is>
          <t>Lucas Rodrigues</t>
        </is>
      </c>
      <c r="E13" s="6" t="inlineStr">
        <is>
          <t>890.123.456-76</t>
        </is>
      </c>
      <c r="F13" s="6" t="inlineStr">
        <is>
          <t>Brasília</t>
        </is>
      </c>
      <c r="G13" s="6" t="inlineStr">
        <is>
          <t>Manutenção corretiva</t>
        </is>
      </c>
      <c r="H13" s="6" t="inlineStr">
        <is>
          <t>Cassete</t>
        </is>
      </c>
      <c r="I13" s="6" t="inlineStr">
        <is>
          <t>Midea V8</t>
        </is>
      </c>
      <c r="J13" s="8" t="n">
        <v>30000</v>
      </c>
      <c r="K13" s="6" t="inlineStr">
        <is>
          <t>Marcos Ribeiro</t>
        </is>
      </c>
      <c r="L13" s="9" t="n">
        <v>4</v>
      </c>
      <c r="M13" s="10" t="n">
        <v>980</v>
      </c>
      <c r="N13" s="10" t="n">
        <v>130</v>
      </c>
      <c r="O13" s="11">
        <f>IF(A13="","",IFERROR(VLOOKUP(G13,'Cadastros'!$A$5:$B$104,2,0),0))</f>
        <v/>
      </c>
      <c r="P13" s="11">
        <f>IF(A13="","",L13*O13)</f>
        <v/>
      </c>
      <c r="Q13" s="11">
        <f>IF(A13="","",SUM(M13:P13))</f>
        <v/>
      </c>
      <c r="R13" s="8" t="inlineStr">
        <is>
          <t>Agendada</t>
        </is>
      </c>
      <c r="S13" s="8" t="inlineStr">
        <is>
          <t>Boleto</t>
        </is>
      </c>
      <c r="T13" s="8" t="inlineStr">
        <is>
          <t>Não</t>
        </is>
      </c>
      <c r="U13" s="6" t="inlineStr">
        <is>
          <t>Agendamento confirmado para diagnóstico de vazamento.</t>
        </is>
      </c>
      <c r="V13" s="12">
        <f>IF(A13="","",IF(AND(R13&lt;&gt;'Cadastros'!$F$8,R13&lt;&gt;'Cadastros'!$F$9,C13&lt;TODAY()),'Cadastros'!$F$10,IF(R13='Cadastros'!$F$8,'Cadastros'!$F$8,IF(R13='Cadastros'!$F$9,'Cadastros'!$F$9,'Cadastros'!$F$7))))</f>
        <v/>
      </c>
    </row>
    <row r="14">
      <c r="A14" s="6" t="inlineStr">
        <is>
          <t>OS-2026-010</t>
        </is>
      </c>
      <c r="B14" s="7" t="n">
        <v>46262</v>
      </c>
      <c r="C14" s="7" t="n">
        <v>46276</v>
      </c>
      <c r="D14" s="6" t="inlineStr">
        <is>
          <t>Fernanda Lima</t>
        </is>
      </c>
      <c r="E14" s="6" t="inlineStr">
        <is>
          <t>901.234.567-87</t>
        </is>
      </c>
      <c r="F14" s="6" t="inlineStr">
        <is>
          <t>Campinas</t>
        </is>
      </c>
      <c r="G14" s="6" t="inlineStr">
        <is>
          <t>Troca de compressor</t>
        </is>
      </c>
      <c r="H14" s="6" t="inlineStr">
        <is>
          <t>Inverter</t>
        </is>
      </c>
      <c r="I14" s="6" t="inlineStr">
        <is>
          <t>Daikin EcoSwing</t>
        </is>
      </c>
      <c r="J14" s="8" t="n">
        <v>24000</v>
      </c>
      <c r="K14" s="6" t="inlineStr">
        <is>
          <t>Patrícia Mendes</t>
        </is>
      </c>
      <c r="L14" s="9" t="n">
        <v>6</v>
      </c>
      <c r="M14" s="10" t="n">
        <v>1200</v>
      </c>
      <c r="N14" s="10" t="n">
        <v>150</v>
      </c>
      <c r="O14" s="11">
        <f>IF(A14="","",IFERROR(VLOOKUP(G14,'Cadastros'!$A$5:$B$104,2,0),0))</f>
        <v/>
      </c>
      <c r="P14" s="11">
        <f>IF(A14="","",L14*O14)</f>
        <v/>
      </c>
      <c r="Q14" s="11">
        <f>IF(A14="","",SUM(M14:P14))</f>
        <v/>
      </c>
      <c r="R14" s="8" t="inlineStr">
        <is>
          <t>Em andamento</t>
        </is>
      </c>
      <c r="S14" s="8" t="inlineStr">
        <is>
          <t>Transferência</t>
        </is>
      </c>
      <c r="T14" s="8" t="inlineStr">
        <is>
          <t>Não</t>
        </is>
      </c>
      <c r="U14" s="6" t="inlineStr">
        <is>
          <t>Ordem liberada para substituição do conjunto compressor.</t>
        </is>
      </c>
      <c r="V14" s="12">
        <f>IF(A14="","",IF(AND(R14&lt;&gt;'Cadastros'!$F$8,R14&lt;&gt;'Cadastros'!$F$9,C14&lt;TODAY()),'Cadastros'!$F$10,IF(R14='Cadastros'!$F$8,'Cadastros'!$F$8,IF(R14='Cadastros'!$F$9,'Cadastros'!$F$9,'Cadastros'!$F$7))))</f>
        <v/>
      </c>
    </row>
    <row r="15">
      <c r="A15" s="6" t="n"/>
      <c r="B15" s="7" t="n"/>
      <c r="C15" s="7" t="n"/>
      <c r="D15" s="6" t="n"/>
      <c r="E15" s="6" t="n"/>
      <c r="F15" s="6" t="n"/>
      <c r="G15" s="6" t="n"/>
      <c r="H15" s="6" t="n"/>
      <c r="I15" s="6" t="n"/>
      <c r="J15" s="8" t="n"/>
      <c r="K15" s="6" t="n"/>
      <c r="L15" s="9" t="n"/>
      <c r="M15" s="10" t="n"/>
      <c r="N15" s="10" t="n"/>
      <c r="O15" s="11">
        <f>IF(A15="","",IFERROR(VLOOKUP(G15,'Cadastros'!$A$5:$B$104,2,0),0))</f>
        <v/>
      </c>
      <c r="P15" s="11">
        <f>IF(A15="","",L15*O15)</f>
        <v/>
      </c>
      <c r="Q15" s="11">
        <f>IF(A15="","",SUM(M15:P15))</f>
        <v/>
      </c>
      <c r="R15" s="8" t="n"/>
      <c r="S15" s="8" t="n"/>
      <c r="T15" s="8" t="n"/>
      <c r="U15" s="6" t="n"/>
      <c r="V15" s="12">
        <f>IF(A15="","",IF(AND(R15&lt;&gt;'Cadastros'!$F$8,R15&lt;&gt;'Cadastros'!$F$9,C15&lt;TODAY()),'Cadastros'!$F$10,IF(R15='Cadastros'!$F$8,'Cadastros'!$F$8,IF(R15='Cadastros'!$F$9,'Cadastros'!$F$9,'Cadastros'!$F$7))))</f>
        <v/>
      </c>
    </row>
    <row r="16">
      <c r="A16" s="6" t="n"/>
      <c r="B16" s="7" t="n"/>
      <c r="C16" s="7" t="n"/>
      <c r="D16" s="6" t="n"/>
      <c r="E16" s="6" t="n"/>
      <c r="F16" s="6" t="n"/>
      <c r="G16" s="6" t="n"/>
      <c r="H16" s="6" t="n"/>
      <c r="I16" s="6" t="n"/>
      <c r="J16" s="8" t="n"/>
      <c r="K16" s="6" t="n"/>
      <c r="L16" s="9" t="n"/>
      <c r="M16" s="10" t="n"/>
      <c r="N16" s="10" t="n"/>
      <c r="O16" s="11">
        <f>IF(A16="","",IFERROR(VLOOKUP(G16,'Cadastros'!$A$5:$B$104,2,0),0))</f>
        <v/>
      </c>
      <c r="P16" s="11">
        <f>IF(A16="","",L16*O16)</f>
        <v/>
      </c>
      <c r="Q16" s="11">
        <f>IF(A16="","",SUM(M16:P16))</f>
        <v/>
      </c>
      <c r="R16" s="8" t="n"/>
      <c r="S16" s="8" t="n"/>
      <c r="T16" s="8" t="n"/>
      <c r="U16" s="6" t="n"/>
      <c r="V16" s="12">
        <f>IF(A16="","",IF(AND(R16&lt;&gt;'Cadastros'!$F$8,R16&lt;&gt;'Cadastros'!$F$9,C16&lt;TODAY()),'Cadastros'!$F$10,IF(R16='Cadastros'!$F$8,'Cadastros'!$F$8,IF(R16='Cadastros'!$F$9,'Cadastros'!$F$9,'Cadastros'!$F$7))))</f>
        <v/>
      </c>
    </row>
    <row r="17">
      <c r="A17" s="6" t="n"/>
      <c r="B17" s="7" t="n"/>
      <c r="C17" s="7" t="n"/>
      <c r="D17" s="6" t="n"/>
      <c r="E17" s="6" t="n"/>
      <c r="F17" s="6" t="n"/>
      <c r="G17" s="6" t="n"/>
      <c r="H17" s="6" t="n"/>
      <c r="I17" s="6" t="n"/>
      <c r="J17" s="8" t="n"/>
      <c r="K17" s="6" t="n"/>
      <c r="L17" s="9" t="n"/>
      <c r="M17" s="10" t="n"/>
      <c r="N17" s="10" t="n"/>
      <c r="O17" s="11">
        <f>IF(A17="","",IFERROR(VLOOKUP(G17,'Cadastros'!$A$5:$B$104,2,0),0))</f>
        <v/>
      </c>
      <c r="P17" s="11">
        <f>IF(A17="","",L17*O17)</f>
        <v/>
      </c>
      <c r="Q17" s="11">
        <f>IF(A17="","",SUM(M17:P17))</f>
        <v/>
      </c>
      <c r="R17" s="8" t="n"/>
      <c r="S17" s="8" t="n"/>
      <c r="T17" s="8" t="n"/>
      <c r="U17" s="6" t="n"/>
      <c r="V17" s="12">
        <f>IF(A17="","",IF(AND(R17&lt;&gt;'Cadastros'!$F$8,R17&lt;&gt;'Cadastros'!$F$9,C17&lt;TODAY()),'Cadastros'!$F$10,IF(R17='Cadastros'!$F$8,'Cadastros'!$F$8,IF(R17='Cadastros'!$F$9,'Cadastros'!$F$9,'Cadastros'!$F$7))))</f>
        <v/>
      </c>
    </row>
    <row r="18">
      <c r="A18" s="6" t="n"/>
      <c r="B18" s="7" t="n"/>
      <c r="C18" s="7" t="n"/>
      <c r="D18" s="6" t="n"/>
      <c r="E18" s="6" t="n"/>
      <c r="F18" s="6" t="n"/>
      <c r="G18" s="6" t="n"/>
      <c r="H18" s="6" t="n"/>
      <c r="I18" s="6" t="n"/>
      <c r="J18" s="8" t="n"/>
      <c r="K18" s="6" t="n"/>
      <c r="L18" s="9" t="n"/>
      <c r="M18" s="10" t="n"/>
      <c r="N18" s="10" t="n"/>
      <c r="O18" s="11">
        <f>IF(A18="","",IFERROR(VLOOKUP(G18,'Cadastros'!$A$5:$B$104,2,0),0))</f>
        <v/>
      </c>
      <c r="P18" s="11">
        <f>IF(A18="","",L18*O18)</f>
        <v/>
      </c>
      <c r="Q18" s="11">
        <f>IF(A18="","",SUM(M18:P18))</f>
        <v/>
      </c>
      <c r="R18" s="8" t="n"/>
      <c r="S18" s="8" t="n"/>
      <c r="T18" s="8" t="n"/>
      <c r="U18" s="6" t="n"/>
      <c r="V18" s="12">
        <f>IF(A18="","",IF(AND(R18&lt;&gt;'Cadastros'!$F$8,R18&lt;&gt;'Cadastros'!$F$9,C18&lt;TODAY()),'Cadastros'!$F$10,IF(R18='Cadastros'!$F$8,'Cadastros'!$F$8,IF(R18='Cadastros'!$F$9,'Cadastros'!$F$9,'Cadastros'!$F$7))))</f>
        <v/>
      </c>
    </row>
    <row r="19">
      <c r="A19" s="6" t="n"/>
      <c r="B19" s="7" t="n"/>
      <c r="C19" s="7" t="n"/>
      <c r="D19" s="6" t="n"/>
      <c r="E19" s="6" t="n"/>
      <c r="F19" s="6" t="n"/>
      <c r="G19" s="6" t="n"/>
      <c r="H19" s="6" t="n"/>
      <c r="I19" s="6" t="n"/>
      <c r="J19" s="8" t="n"/>
      <c r="K19" s="6" t="n"/>
      <c r="L19" s="9" t="n"/>
      <c r="M19" s="10" t="n"/>
      <c r="N19" s="10" t="n"/>
      <c r="O19" s="11">
        <f>IF(A19="","",IFERROR(VLOOKUP(G19,'Cadastros'!$A$5:$B$104,2,0),0))</f>
        <v/>
      </c>
      <c r="P19" s="11">
        <f>IF(A19="","",L19*O19)</f>
        <v/>
      </c>
      <c r="Q19" s="11">
        <f>IF(A19="","",SUM(M19:P19))</f>
        <v/>
      </c>
      <c r="R19" s="8" t="n"/>
      <c r="S19" s="8" t="n"/>
      <c r="T19" s="8" t="n"/>
      <c r="U19" s="6" t="n"/>
      <c r="V19" s="12">
        <f>IF(A19="","",IF(AND(R19&lt;&gt;'Cadastros'!$F$8,R19&lt;&gt;'Cadastros'!$F$9,C19&lt;TODAY()),'Cadastros'!$F$10,IF(R19='Cadastros'!$F$8,'Cadastros'!$F$8,IF(R19='Cadastros'!$F$9,'Cadastros'!$F$9,'Cadastros'!$F$7))))</f>
        <v/>
      </c>
    </row>
    <row r="20">
      <c r="A20" s="6" t="n"/>
      <c r="B20" s="7" t="n"/>
      <c r="C20" s="7" t="n"/>
      <c r="D20" s="6" t="n"/>
      <c r="E20" s="6" t="n"/>
      <c r="F20" s="6" t="n"/>
      <c r="G20" s="6" t="n"/>
      <c r="H20" s="6" t="n"/>
      <c r="I20" s="6" t="n"/>
      <c r="J20" s="8" t="n"/>
      <c r="K20" s="6" t="n"/>
      <c r="L20" s="9" t="n"/>
      <c r="M20" s="10" t="n"/>
      <c r="N20" s="10" t="n"/>
      <c r="O20" s="11">
        <f>IF(A20="","",IFERROR(VLOOKUP(G20,'Cadastros'!$A$5:$B$104,2,0),0))</f>
        <v/>
      </c>
      <c r="P20" s="11">
        <f>IF(A20="","",L20*O20)</f>
        <v/>
      </c>
      <c r="Q20" s="11">
        <f>IF(A20="","",SUM(M20:P20))</f>
        <v/>
      </c>
      <c r="R20" s="8" t="n"/>
      <c r="S20" s="8" t="n"/>
      <c r="T20" s="8" t="n"/>
      <c r="U20" s="6" t="n"/>
      <c r="V20" s="12">
        <f>IF(A20="","",IF(AND(R20&lt;&gt;'Cadastros'!$F$8,R20&lt;&gt;'Cadastros'!$F$9,C20&lt;TODAY()),'Cadastros'!$F$10,IF(R20='Cadastros'!$F$8,'Cadastros'!$F$8,IF(R20='Cadastros'!$F$9,'Cadastros'!$F$9,'Cadastros'!$F$7))))</f>
        <v/>
      </c>
    </row>
    <row r="21">
      <c r="A21" s="6" t="n"/>
      <c r="B21" s="7" t="n"/>
      <c r="C21" s="7" t="n"/>
      <c r="D21" s="6" t="n"/>
      <c r="E21" s="6" t="n"/>
      <c r="F21" s="6" t="n"/>
      <c r="G21" s="6" t="n"/>
      <c r="H21" s="6" t="n"/>
      <c r="I21" s="6" t="n"/>
      <c r="J21" s="8" t="n"/>
      <c r="K21" s="6" t="n"/>
      <c r="L21" s="9" t="n"/>
      <c r="M21" s="10" t="n"/>
      <c r="N21" s="10" t="n"/>
      <c r="O21" s="11">
        <f>IF(A21="","",IFERROR(VLOOKUP(G21,'Cadastros'!$A$5:$B$104,2,0),0))</f>
        <v/>
      </c>
      <c r="P21" s="11">
        <f>IF(A21="","",L21*O21)</f>
        <v/>
      </c>
      <c r="Q21" s="11">
        <f>IF(A21="","",SUM(M21:P21))</f>
        <v/>
      </c>
      <c r="R21" s="8" t="n"/>
      <c r="S21" s="8" t="n"/>
      <c r="T21" s="8" t="n"/>
      <c r="U21" s="6" t="n"/>
      <c r="V21" s="12">
        <f>IF(A21="","",IF(AND(R21&lt;&gt;'Cadastros'!$F$8,R21&lt;&gt;'Cadastros'!$F$9,C21&lt;TODAY()),'Cadastros'!$F$10,IF(R21='Cadastros'!$F$8,'Cadastros'!$F$8,IF(R21='Cadastros'!$F$9,'Cadastros'!$F$9,'Cadastros'!$F$7))))</f>
        <v/>
      </c>
    </row>
    <row r="22">
      <c r="A22" s="6" t="n"/>
      <c r="B22" s="7" t="n"/>
      <c r="C22" s="7" t="n"/>
      <c r="D22" s="6" t="n"/>
      <c r="E22" s="6" t="n"/>
      <c r="F22" s="6" t="n"/>
      <c r="G22" s="6" t="n"/>
      <c r="H22" s="6" t="n"/>
      <c r="I22" s="6" t="n"/>
      <c r="J22" s="8" t="n"/>
      <c r="K22" s="6" t="n"/>
      <c r="L22" s="9" t="n"/>
      <c r="M22" s="10" t="n"/>
      <c r="N22" s="10" t="n"/>
      <c r="O22" s="11">
        <f>IF(A22="","",IFERROR(VLOOKUP(G22,'Cadastros'!$A$5:$B$104,2,0),0))</f>
        <v/>
      </c>
      <c r="P22" s="11">
        <f>IF(A22="","",L22*O22)</f>
        <v/>
      </c>
      <c r="Q22" s="11">
        <f>IF(A22="","",SUM(M22:P22))</f>
        <v/>
      </c>
      <c r="R22" s="8" t="n"/>
      <c r="S22" s="8" t="n"/>
      <c r="T22" s="8" t="n"/>
      <c r="U22" s="6" t="n"/>
      <c r="V22" s="12">
        <f>IF(A22="","",IF(AND(R22&lt;&gt;'Cadastros'!$F$8,R22&lt;&gt;'Cadastros'!$F$9,C22&lt;TODAY()),'Cadastros'!$F$10,IF(R22='Cadastros'!$F$8,'Cadastros'!$F$8,IF(R22='Cadastros'!$F$9,'Cadastros'!$F$9,'Cadastros'!$F$7))))</f>
        <v/>
      </c>
    </row>
    <row r="23">
      <c r="A23" s="6" t="n"/>
      <c r="B23" s="7" t="n"/>
      <c r="C23" s="7" t="n"/>
      <c r="D23" s="6" t="n"/>
      <c r="E23" s="6" t="n"/>
      <c r="F23" s="6" t="n"/>
      <c r="G23" s="6" t="n"/>
      <c r="H23" s="6" t="n"/>
      <c r="I23" s="6" t="n"/>
      <c r="J23" s="8" t="n"/>
      <c r="K23" s="6" t="n"/>
      <c r="L23" s="9" t="n"/>
      <c r="M23" s="10" t="n"/>
      <c r="N23" s="10" t="n"/>
      <c r="O23" s="11">
        <f>IF(A23="","",IFERROR(VLOOKUP(G23,'Cadastros'!$A$5:$B$104,2,0),0))</f>
        <v/>
      </c>
      <c r="P23" s="11">
        <f>IF(A23="","",L23*O23)</f>
        <v/>
      </c>
      <c r="Q23" s="11">
        <f>IF(A23="","",SUM(M23:P23))</f>
        <v/>
      </c>
      <c r="R23" s="8" t="n"/>
      <c r="S23" s="8" t="n"/>
      <c r="T23" s="8" t="n"/>
      <c r="U23" s="6" t="n"/>
      <c r="V23" s="12">
        <f>IF(A23="","",IF(AND(R23&lt;&gt;'Cadastros'!$F$8,R23&lt;&gt;'Cadastros'!$F$9,C23&lt;TODAY()),'Cadastros'!$F$10,IF(R23='Cadastros'!$F$8,'Cadastros'!$F$8,IF(R23='Cadastros'!$F$9,'Cadastros'!$F$9,'Cadastros'!$F$7))))</f>
        <v/>
      </c>
    </row>
    <row r="24">
      <c r="A24" s="6" t="n"/>
      <c r="B24" s="7" t="n"/>
      <c r="C24" s="7" t="n"/>
      <c r="D24" s="6" t="n"/>
      <c r="E24" s="6" t="n"/>
      <c r="F24" s="6" t="n"/>
      <c r="G24" s="6" t="n"/>
      <c r="H24" s="6" t="n"/>
      <c r="I24" s="6" t="n"/>
      <c r="J24" s="8" t="n"/>
      <c r="K24" s="6" t="n"/>
      <c r="L24" s="9" t="n"/>
      <c r="M24" s="10" t="n"/>
      <c r="N24" s="10" t="n"/>
      <c r="O24" s="11">
        <f>IF(A24="","",IFERROR(VLOOKUP(G24,'Cadastros'!$A$5:$B$104,2,0),0))</f>
        <v/>
      </c>
      <c r="P24" s="11">
        <f>IF(A24="","",L24*O24)</f>
        <v/>
      </c>
      <c r="Q24" s="11">
        <f>IF(A24="","",SUM(M24:P24))</f>
        <v/>
      </c>
      <c r="R24" s="8" t="n"/>
      <c r="S24" s="8" t="n"/>
      <c r="T24" s="8" t="n"/>
      <c r="U24" s="6" t="n"/>
      <c r="V24" s="12">
        <f>IF(A24="","",IF(AND(R24&lt;&gt;'Cadastros'!$F$8,R24&lt;&gt;'Cadastros'!$F$9,C24&lt;TODAY()),'Cadastros'!$F$10,IF(R24='Cadastros'!$F$8,'Cadastros'!$F$8,IF(R24='Cadastros'!$F$9,'Cadastros'!$F$9,'Cadastros'!$F$7))))</f>
        <v/>
      </c>
    </row>
    <row r="25">
      <c r="A25" s="6" t="n"/>
      <c r="B25" s="7" t="n"/>
      <c r="C25" s="7" t="n"/>
      <c r="D25" s="6" t="n"/>
      <c r="E25" s="6" t="n"/>
      <c r="F25" s="6" t="n"/>
      <c r="G25" s="6" t="n"/>
      <c r="H25" s="6" t="n"/>
      <c r="I25" s="6" t="n"/>
      <c r="J25" s="8" t="n"/>
      <c r="K25" s="6" t="n"/>
      <c r="L25" s="9" t="n"/>
      <c r="M25" s="10" t="n"/>
      <c r="N25" s="10" t="n"/>
      <c r="O25" s="11">
        <f>IF(A25="","",IFERROR(VLOOKUP(G25,'Cadastros'!$A$5:$B$104,2,0),0))</f>
        <v/>
      </c>
      <c r="P25" s="11">
        <f>IF(A25="","",L25*O25)</f>
        <v/>
      </c>
      <c r="Q25" s="11">
        <f>IF(A25="","",SUM(M25:P25))</f>
        <v/>
      </c>
      <c r="R25" s="8" t="n"/>
      <c r="S25" s="8" t="n"/>
      <c r="T25" s="8" t="n"/>
      <c r="U25" s="6" t="n"/>
      <c r="V25" s="12">
        <f>IF(A25="","",IF(AND(R25&lt;&gt;'Cadastros'!$F$8,R25&lt;&gt;'Cadastros'!$F$9,C25&lt;TODAY()),'Cadastros'!$F$10,IF(R25='Cadastros'!$F$8,'Cadastros'!$F$8,IF(R25='Cadastros'!$F$9,'Cadastros'!$F$9,'Cadastros'!$F$7))))</f>
        <v/>
      </c>
    </row>
    <row r="26">
      <c r="A26" s="6" t="n"/>
      <c r="B26" s="7" t="n"/>
      <c r="C26" s="7" t="n"/>
      <c r="D26" s="6" t="n"/>
      <c r="E26" s="6" t="n"/>
      <c r="F26" s="6" t="n"/>
      <c r="G26" s="6" t="n"/>
      <c r="H26" s="6" t="n"/>
      <c r="I26" s="6" t="n"/>
      <c r="J26" s="8" t="n"/>
      <c r="K26" s="6" t="n"/>
      <c r="L26" s="9" t="n"/>
      <c r="M26" s="10" t="n"/>
      <c r="N26" s="10" t="n"/>
      <c r="O26" s="11">
        <f>IF(A26="","",IFERROR(VLOOKUP(G26,'Cadastros'!$A$5:$B$104,2,0),0))</f>
        <v/>
      </c>
      <c r="P26" s="11">
        <f>IF(A26="","",L26*O26)</f>
        <v/>
      </c>
      <c r="Q26" s="11">
        <f>IF(A26="","",SUM(M26:P26))</f>
        <v/>
      </c>
      <c r="R26" s="8" t="n"/>
      <c r="S26" s="8" t="n"/>
      <c r="T26" s="8" t="n"/>
      <c r="U26" s="6" t="n"/>
      <c r="V26" s="12">
        <f>IF(A26="","",IF(AND(R26&lt;&gt;'Cadastros'!$F$8,R26&lt;&gt;'Cadastros'!$F$9,C26&lt;TODAY()),'Cadastros'!$F$10,IF(R26='Cadastros'!$F$8,'Cadastros'!$F$8,IF(R26='Cadastros'!$F$9,'Cadastros'!$F$9,'Cadastros'!$F$7))))</f>
        <v/>
      </c>
    </row>
    <row r="27">
      <c r="A27" s="6" t="n"/>
      <c r="B27" s="7" t="n"/>
      <c r="C27" s="7" t="n"/>
      <c r="D27" s="6" t="n"/>
      <c r="E27" s="6" t="n"/>
      <c r="F27" s="6" t="n"/>
      <c r="G27" s="6" t="n"/>
      <c r="H27" s="6" t="n"/>
      <c r="I27" s="6" t="n"/>
      <c r="J27" s="8" t="n"/>
      <c r="K27" s="6" t="n"/>
      <c r="L27" s="9" t="n"/>
      <c r="M27" s="10" t="n"/>
      <c r="N27" s="10" t="n"/>
      <c r="O27" s="11">
        <f>IF(A27="","",IFERROR(VLOOKUP(G27,'Cadastros'!$A$5:$B$104,2,0),0))</f>
        <v/>
      </c>
      <c r="P27" s="11">
        <f>IF(A27="","",L27*O27)</f>
        <v/>
      </c>
      <c r="Q27" s="11">
        <f>IF(A27="","",SUM(M27:P27))</f>
        <v/>
      </c>
      <c r="R27" s="8" t="n"/>
      <c r="S27" s="8" t="n"/>
      <c r="T27" s="8" t="n"/>
      <c r="U27" s="6" t="n"/>
      <c r="V27" s="12">
        <f>IF(A27="","",IF(AND(R27&lt;&gt;'Cadastros'!$F$8,R27&lt;&gt;'Cadastros'!$F$9,C27&lt;TODAY()),'Cadastros'!$F$10,IF(R27='Cadastros'!$F$8,'Cadastros'!$F$8,IF(R27='Cadastros'!$F$9,'Cadastros'!$F$9,'Cadastros'!$F$7))))</f>
        <v/>
      </c>
    </row>
    <row r="28">
      <c r="A28" s="6" t="n"/>
      <c r="B28" s="7" t="n"/>
      <c r="C28" s="7" t="n"/>
      <c r="D28" s="6" t="n"/>
      <c r="E28" s="6" t="n"/>
      <c r="F28" s="6" t="n"/>
      <c r="G28" s="6" t="n"/>
      <c r="H28" s="6" t="n"/>
      <c r="I28" s="6" t="n"/>
      <c r="J28" s="8" t="n"/>
      <c r="K28" s="6" t="n"/>
      <c r="L28" s="9" t="n"/>
      <c r="M28" s="10" t="n"/>
      <c r="N28" s="10" t="n"/>
      <c r="O28" s="11">
        <f>IF(A28="","",IFERROR(VLOOKUP(G28,'Cadastros'!$A$5:$B$104,2,0),0))</f>
        <v/>
      </c>
      <c r="P28" s="11">
        <f>IF(A28="","",L28*O28)</f>
        <v/>
      </c>
      <c r="Q28" s="11">
        <f>IF(A28="","",SUM(M28:P28))</f>
        <v/>
      </c>
      <c r="R28" s="8" t="n"/>
      <c r="S28" s="8" t="n"/>
      <c r="T28" s="8" t="n"/>
      <c r="U28" s="6" t="n"/>
      <c r="V28" s="12">
        <f>IF(A28="","",IF(AND(R28&lt;&gt;'Cadastros'!$F$8,R28&lt;&gt;'Cadastros'!$F$9,C28&lt;TODAY()),'Cadastros'!$F$10,IF(R28='Cadastros'!$F$8,'Cadastros'!$F$8,IF(R28='Cadastros'!$F$9,'Cadastros'!$F$9,'Cadastros'!$F$7))))</f>
        <v/>
      </c>
    </row>
    <row r="29">
      <c r="A29" s="6" t="n"/>
      <c r="B29" s="7" t="n"/>
      <c r="C29" s="7" t="n"/>
      <c r="D29" s="6" t="n"/>
      <c r="E29" s="6" t="n"/>
      <c r="F29" s="6" t="n"/>
      <c r="G29" s="6" t="n"/>
      <c r="H29" s="6" t="n"/>
      <c r="I29" s="6" t="n"/>
      <c r="J29" s="8" t="n"/>
      <c r="K29" s="6" t="n"/>
      <c r="L29" s="9" t="n"/>
      <c r="M29" s="10" t="n"/>
      <c r="N29" s="10" t="n"/>
      <c r="O29" s="11">
        <f>IF(A29="","",IFERROR(VLOOKUP(G29,'Cadastros'!$A$5:$B$104,2,0),0))</f>
        <v/>
      </c>
      <c r="P29" s="11">
        <f>IF(A29="","",L29*O29)</f>
        <v/>
      </c>
      <c r="Q29" s="11">
        <f>IF(A29="","",SUM(M29:P29))</f>
        <v/>
      </c>
      <c r="R29" s="8" t="n"/>
      <c r="S29" s="8" t="n"/>
      <c r="T29" s="8" t="n"/>
      <c r="U29" s="6" t="n"/>
      <c r="V29" s="12">
        <f>IF(A29="","",IF(AND(R29&lt;&gt;'Cadastros'!$F$8,R29&lt;&gt;'Cadastros'!$F$9,C29&lt;TODAY()),'Cadastros'!$F$10,IF(R29='Cadastros'!$F$8,'Cadastros'!$F$8,IF(R29='Cadastros'!$F$9,'Cadastros'!$F$9,'Cadastros'!$F$7))))</f>
        <v/>
      </c>
    </row>
    <row r="30">
      <c r="A30" s="6" t="n"/>
      <c r="B30" s="7" t="n"/>
      <c r="C30" s="7" t="n"/>
      <c r="D30" s="6" t="n"/>
      <c r="E30" s="6" t="n"/>
      <c r="F30" s="6" t="n"/>
      <c r="G30" s="6" t="n"/>
      <c r="H30" s="6" t="n"/>
      <c r="I30" s="6" t="n"/>
      <c r="J30" s="8" t="n"/>
      <c r="K30" s="6" t="n"/>
      <c r="L30" s="9" t="n"/>
      <c r="M30" s="10" t="n"/>
      <c r="N30" s="10" t="n"/>
      <c r="O30" s="11">
        <f>IF(A30="","",IFERROR(VLOOKUP(G30,'Cadastros'!$A$5:$B$104,2,0),0))</f>
        <v/>
      </c>
      <c r="P30" s="11">
        <f>IF(A30="","",L30*O30)</f>
        <v/>
      </c>
      <c r="Q30" s="11">
        <f>IF(A30="","",SUM(M30:P30))</f>
        <v/>
      </c>
      <c r="R30" s="8" t="n"/>
      <c r="S30" s="8" t="n"/>
      <c r="T30" s="8" t="n"/>
      <c r="U30" s="6" t="n"/>
      <c r="V30" s="12">
        <f>IF(A30="","",IF(AND(R30&lt;&gt;'Cadastros'!$F$8,R30&lt;&gt;'Cadastros'!$F$9,C30&lt;TODAY()),'Cadastros'!$F$10,IF(R30='Cadastros'!$F$8,'Cadastros'!$F$8,IF(R30='Cadastros'!$F$9,'Cadastros'!$F$9,'Cadastros'!$F$7))))</f>
        <v/>
      </c>
    </row>
    <row r="31">
      <c r="A31" s="6" t="n"/>
      <c r="B31" s="7" t="n"/>
      <c r="C31" s="7" t="n"/>
      <c r="D31" s="6" t="n"/>
      <c r="E31" s="6" t="n"/>
      <c r="F31" s="6" t="n"/>
      <c r="G31" s="6" t="n"/>
      <c r="H31" s="6" t="n"/>
      <c r="I31" s="6" t="n"/>
      <c r="J31" s="8" t="n"/>
      <c r="K31" s="6" t="n"/>
      <c r="L31" s="9" t="n"/>
      <c r="M31" s="10" t="n"/>
      <c r="N31" s="10" t="n"/>
      <c r="O31" s="11">
        <f>IF(A31="","",IFERROR(VLOOKUP(G31,'Cadastros'!$A$5:$B$104,2,0),0))</f>
        <v/>
      </c>
      <c r="P31" s="11">
        <f>IF(A31="","",L31*O31)</f>
        <v/>
      </c>
      <c r="Q31" s="11">
        <f>IF(A31="","",SUM(M31:P31))</f>
        <v/>
      </c>
      <c r="R31" s="8" t="n"/>
      <c r="S31" s="8" t="n"/>
      <c r="T31" s="8" t="n"/>
      <c r="U31" s="6" t="n"/>
      <c r="V31" s="12">
        <f>IF(A31="","",IF(AND(R31&lt;&gt;'Cadastros'!$F$8,R31&lt;&gt;'Cadastros'!$F$9,C31&lt;TODAY()),'Cadastros'!$F$10,IF(R31='Cadastros'!$F$8,'Cadastros'!$F$8,IF(R31='Cadastros'!$F$9,'Cadastros'!$F$9,'Cadastros'!$F$7))))</f>
        <v/>
      </c>
    </row>
    <row r="32">
      <c r="A32" s="6" t="n"/>
      <c r="B32" s="7" t="n"/>
      <c r="C32" s="7" t="n"/>
      <c r="D32" s="6" t="n"/>
      <c r="E32" s="6" t="n"/>
      <c r="F32" s="6" t="n"/>
      <c r="G32" s="6" t="n"/>
      <c r="H32" s="6" t="n"/>
      <c r="I32" s="6" t="n"/>
      <c r="J32" s="8" t="n"/>
      <c r="K32" s="6" t="n"/>
      <c r="L32" s="9" t="n"/>
      <c r="M32" s="10" t="n"/>
      <c r="N32" s="10" t="n"/>
      <c r="O32" s="11">
        <f>IF(A32="","",IFERROR(VLOOKUP(G32,'Cadastros'!$A$5:$B$104,2,0),0))</f>
        <v/>
      </c>
      <c r="P32" s="11">
        <f>IF(A32="","",L32*O32)</f>
        <v/>
      </c>
      <c r="Q32" s="11">
        <f>IF(A32="","",SUM(M32:P32))</f>
        <v/>
      </c>
      <c r="R32" s="8" t="n"/>
      <c r="S32" s="8" t="n"/>
      <c r="T32" s="8" t="n"/>
      <c r="U32" s="6" t="n"/>
      <c r="V32" s="12">
        <f>IF(A32="","",IF(AND(R32&lt;&gt;'Cadastros'!$F$8,R32&lt;&gt;'Cadastros'!$F$9,C32&lt;TODAY()),'Cadastros'!$F$10,IF(R32='Cadastros'!$F$8,'Cadastros'!$F$8,IF(R32='Cadastros'!$F$9,'Cadastros'!$F$9,'Cadastros'!$F$7))))</f>
        <v/>
      </c>
    </row>
    <row r="33">
      <c r="A33" s="6" t="n"/>
      <c r="B33" s="7" t="n"/>
      <c r="C33" s="7" t="n"/>
      <c r="D33" s="6" t="n"/>
      <c r="E33" s="6" t="n"/>
      <c r="F33" s="6" t="n"/>
      <c r="G33" s="6" t="n"/>
      <c r="H33" s="6" t="n"/>
      <c r="I33" s="6" t="n"/>
      <c r="J33" s="8" t="n"/>
      <c r="K33" s="6" t="n"/>
      <c r="L33" s="9" t="n"/>
      <c r="M33" s="10" t="n"/>
      <c r="N33" s="10" t="n"/>
      <c r="O33" s="11">
        <f>IF(A33="","",IFERROR(VLOOKUP(G33,'Cadastros'!$A$5:$B$104,2,0),0))</f>
        <v/>
      </c>
      <c r="P33" s="11">
        <f>IF(A33="","",L33*O33)</f>
        <v/>
      </c>
      <c r="Q33" s="11">
        <f>IF(A33="","",SUM(M33:P33))</f>
        <v/>
      </c>
      <c r="R33" s="8" t="n"/>
      <c r="S33" s="8" t="n"/>
      <c r="T33" s="8" t="n"/>
      <c r="U33" s="6" t="n"/>
      <c r="V33" s="12">
        <f>IF(A33="","",IF(AND(R33&lt;&gt;'Cadastros'!$F$8,R33&lt;&gt;'Cadastros'!$F$9,C33&lt;TODAY()),'Cadastros'!$F$10,IF(R33='Cadastros'!$F$8,'Cadastros'!$F$8,IF(R33='Cadastros'!$F$9,'Cadastros'!$F$9,'Cadastros'!$F$7))))</f>
        <v/>
      </c>
    </row>
    <row r="34">
      <c r="A34" s="6" t="n"/>
      <c r="B34" s="7" t="n"/>
      <c r="C34" s="7" t="n"/>
      <c r="D34" s="6" t="n"/>
      <c r="E34" s="6" t="n"/>
      <c r="F34" s="6" t="n"/>
      <c r="G34" s="6" t="n"/>
      <c r="H34" s="6" t="n"/>
      <c r="I34" s="6" t="n"/>
      <c r="J34" s="8" t="n"/>
      <c r="K34" s="6" t="n"/>
      <c r="L34" s="9" t="n"/>
      <c r="M34" s="10" t="n"/>
      <c r="N34" s="10" t="n"/>
      <c r="O34" s="11">
        <f>IF(A34="","",IFERROR(VLOOKUP(G34,'Cadastros'!$A$5:$B$104,2,0),0))</f>
        <v/>
      </c>
      <c r="P34" s="11">
        <f>IF(A34="","",L34*O34)</f>
        <v/>
      </c>
      <c r="Q34" s="11">
        <f>IF(A34="","",SUM(M34:P34))</f>
        <v/>
      </c>
      <c r="R34" s="8" t="n"/>
      <c r="S34" s="8" t="n"/>
      <c r="T34" s="8" t="n"/>
      <c r="U34" s="6" t="n"/>
      <c r="V34" s="12">
        <f>IF(A34="","",IF(AND(R34&lt;&gt;'Cadastros'!$F$8,R34&lt;&gt;'Cadastros'!$F$9,C34&lt;TODAY()),'Cadastros'!$F$10,IF(R34='Cadastros'!$F$8,'Cadastros'!$F$8,IF(R34='Cadastros'!$F$9,'Cadastros'!$F$9,'Cadastros'!$F$7))))</f>
        <v/>
      </c>
    </row>
    <row r="35">
      <c r="A35" s="6" t="n"/>
      <c r="B35" s="7" t="n"/>
      <c r="C35" s="7" t="n"/>
      <c r="D35" s="6" t="n"/>
      <c r="E35" s="6" t="n"/>
      <c r="F35" s="6" t="n"/>
      <c r="G35" s="6" t="n"/>
      <c r="H35" s="6" t="n"/>
      <c r="I35" s="6" t="n"/>
      <c r="J35" s="8" t="n"/>
      <c r="K35" s="6" t="n"/>
      <c r="L35" s="9" t="n"/>
      <c r="M35" s="10" t="n"/>
      <c r="N35" s="10" t="n"/>
      <c r="O35" s="11">
        <f>IF(A35="","",IFERROR(VLOOKUP(G35,'Cadastros'!$A$5:$B$104,2,0),0))</f>
        <v/>
      </c>
      <c r="P35" s="11">
        <f>IF(A35="","",L35*O35)</f>
        <v/>
      </c>
      <c r="Q35" s="11">
        <f>IF(A35="","",SUM(M35:P35))</f>
        <v/>
      </c>
      <c r="R35" s="8" t="n"/>
      <c r="S35" s="8" t="n"/>
      <c r="T35" s="8" t="n"/>
      <c r="U35" s="6" t="n"/>
      <c r="V35" s="12">
        <f>IF(A35="","",IF(AND(R35&lt;&gt;'Cadastros'!$F$8,R35&lt;&gt;'Cadastros'!$F$9,C35&lt;TODAY()),'Cadastros'!$F$10,IF(R35='Cadastros'!$F$8,'Cadastros'!$F$8,IF(R35='Cadastros'!$F$9,'Cadastros'!$F$9,'Cadastros'!$F$7))))</f>
        <v/>
      </c>
    </row>
    <row r="36">
      <c r="A36" s="6" t="n"/>
      <c r="B36" s="7" t="n"/>
      <c r="C36" s="7" t="n"/>
      <c r="D36" s="6" t="n"/>
      <c r="E36" s="6" t="n"/>
      <c r="F36" s="6" t="n"/>
      <c r="G36" s="6" t="n"/>
      <c r="H36" s="6" t="n"/>
      <c r="I36" s="6" t="n"/>
      <c r="J36" s="8" t="n"/>
      <c r="K36" s="6" t="n"/>
      <c r="L36" s="9" t="n"/>
      <c r="M36" s="10" t="n"/>
      <c r="N36" s="10" t="n"/>
      <c r="O36" s="11">
        <f>IF(A36="","",IFERROR(VLOOKUP(G36,'Cadastros'!$A$5:$B$104,2,0),0))</f>
        <v/>
      </c>
      <c r="P36" s="11">
        <f>IF(A36="","",L36*O36)</f>
        <v/>
      </c>
      <c r="Q36" s="11">
        <f>IF(A36="","",SUM(M36:P36))</f>
        <v/>
      </c>
      <c r="R36" s="8" t="n"/>
      <c r="S36" s="8" t="n"/>
      <c r="T36" s="8" t="n"/>
      <c r="U36" s="6" t="n"/>
      <c r="V36" s="12">
        <f>IF(A36="","",IF(AND(R36&lt;&gt;'Cadastros'!$F$8,R36&lt;&gt;'Cadastros'!$F$9,C36&lt;TODAY()),'Cadastros'!$F$10,IF(R36='Cadastros'!$F$8,'Cadastros'!$F$8,IF(R36='Cadastros'!$F$9,'Cadastros'!$F$9,'Cadastros'!$F$7))))</f>
        <v/>
      </c>
    </row>
    <row r="37">
      <c r="A37" s="6" t="n"/>
      <c r="B37" s="7" t="n"/>
      <c r="C37" s="7" t="n"/>
      <c r="D37" s="6" t="n"/>
      <c r="E37" s="6" t="n"/>
      <c r="F37" s="6" t="n"/>
      <c r="G37" s="6" t="n"/>
      <c r="H37" s="6" t="n"/>
      <c r="I37" s="6" t="n"/>
      <c r="J37" s="8" t="n"/>
      <c r="K37" s="6" t="n"/>
      <c r="L37" s="9" t="n"/>
      <c r="M37" s="10" t="n"/>
      <c r="N37" s="10" t="n"/>
      <c r="O37" s="11">
        <f>IF(A37="","",IFERROR(VLOOKUP(G37,'Cadastros'!$A$5:$B$104,2,0),0))</f>
        <v/>
      </c>
      <c r="P37" s="11">
        <f>IF(A37="","",L37*O37)</f>
        <v/>
      </c>
      <c r="Q37" s="11">
        <f>IF(A37="","",SUM(M37:P37))</f>
        <v/>
      </c>
      <c r="R37" s="8" t="n"/>
      <c r="S37" s="8" t="n"/>
      <c r="T37" s="8" t="n"/>
      <c r="U37" s="6" t="n"/>
      <c r="V37" s="12">
        <f>IF(A37="","",IF(AND(R37&lt;&gt;'Cadastros'!$F$8,R37&lt;&gt;'Cadastros'!$F$9,C37&lt;TODAY()),'Cadastros'!$F$10,IF(R37='Cadastros'!$F$8,'Cadastros'!$F$8,IF(R37='Cadastros'!$F$9,'Cadastros'!$F$9,'Cadastros'!$F$7))))</f>
        <v/>
      </c>
    </row>
    <row r="38">
      <c r="A38" s="6" t="n"/>
      <c r="B38" s="7" t="n"/>
      <c r="C38" s="7" t="n"/>
      <c r="D38" s="6" t="n"/>
      <c r="E38" s="6" t="n"/>
      <c r="F38" s="6" t="n"/>
      <c r="G38" s="6" t="n"/>
      <c r="H38" s="6" t="n"/>
      <c r="I38" s="6" t="n"/>
      <c r="J38" s="8" t="n"/>
      <c r="K38" s="6" t="n"/>
      <c r="L38" s="9" t="n"/>
      <c r="M38" s="10" t="n"/>
      <c r="N38" s="10" t="n"/>
      <c r="O38" s="11">
        <f>IF(A38="","",IFERROR(VLOOKUP(G38,'Cadastros'!$A$5:$B$104,2,0),0))</f>
        <v/>
      </c>
      <c r="P38" s="11">
        <f>IF(A38="","",L38*O38)</f>
        <v/>
      </c>
      <c r="Q38" s="11">
        <f>IF(A38="","",SUM(M38:P38))</f>
        <v/>
      </c>
      <c r="R38" s="8" t="n"/>
      <c r="S38" s="8" t="n"/>
      <c r="T38" s="8" t="n"/>
      <c r="U38" s="6" t="n"/>
      <c r="V38" s="12">
        <f>IF(A38="","",IF(AND(R38&lt;&gt;'Cadastros'!$F$8,R38&lt;&gt;'Cadastros'!$F$9,C38&lt;TODAY()),'Cadastros'!$F$10,IF(R38='Cadastros'!$F$8,'Cadastros'!$F$8,IF(R38='Cadastros'!$F$9,'Cadastros'!$F$9,'Cadastros'!$F$7))))</f>
        <v/>
      </c>
    </row>
    <row r="39">
      <c r="A39" s="6" t="n"/>
      <c r="B39" s="7" t="n"/>
      <c r="C39" s="7" t="n"/>
      <c r="D39" s="6" t="n"/>
      <c r="E39" s="6" t="n"/>
      <c r="F39" s="6" t="n"/>
      <c r="G39" s="6" t="n"/>
      <c r="H39" s="6" t="n"/>
      <c r="I39" s="6" t="n"/>
      <c r="J39" s="8" t="n"/>
      <c r="K39" s="6" t="n"/>
      <c r="L39" s="9" t="n"/>
      <c r="M39" s="10" t="n"/>
      <c r="N39" s="10" t="n"/>
      <c r="O39" s="11">
        <f>IF(A39="","",IFERROR(VLOOKUP(G39,'Cadastros'!$A$5:$B$104,2,0),0))</f>
        <v/>
      </c>
      <c r="P39" s="11">
        <f>IF(A39="","",L39*O39)</f>
        <v/>
      </c>
      <c r="Q39" s="11">
        <f>IF(A39="","",SUM(M39:P39))</f>
        <v/>
      </c>
      <c r="R39" s="8" t="n"/>
      <c r="S39" s="8" t="n"/>
      <c r="T39" s="8" t="n"/>
      <c r="U39" s="6" t="n"/>
      <c r="V39" s="12">
        <f>IF(A39="","",IF(AND(R39&lt;&gt;'Cadastros'!$F$8,R39&lt;&gt;'Cadastros'!$F$9,C39&lt;TODAY()),'Cadastros'!$F$10,IF(R39='Cadastros'!$F$8,'Cadastros'!$F$8,IF(R39='Cadastros'!$F$9,'Cadastros'!$F$9,'Cadastros'!$F$7))))</f>
        <v/>
      </c>
    </row>
    <row r="40">
      <c r="A40" s="6" t="n"/>
      <c r="B40" s="7" t="n"/>
      <c r="C40" s="7" t="n"/>
      <c r="D40" s="6" t="n"/>
      <c r="E40" s="6" t="n"/>
      <c r="F40" s="6" t="n"/>
      <c r="G40" s="6" t="n"/>
      <c r="H40" s="6" t="n"/>
      <c r="I40" s="6" t="n"/>
      <c r="J40" s="8" t="n"/>
      <c r="K40" s="6" t="n"/>
      <c r="L40" s="9" t="n"/>
      <c r="M40" s="10" t="n"/>
      <c r="N40" s="10" t="n"/>
      <c r="O40" s="11">
        <f>IF(A40="","",IFERROR(VLOOKUP(G40,'Cadastros'!$A$5:$B$104,2,0),0))</f>
        <v/>
      </c>
      <c r="P40" s="11">
        <f>IF(A40="","",L40*O40)</f>
        <v/>
      </c>
      <c r="Q40" s="11">
        <f>IF(A40="","",SUM(M40:P40))</f>
        <v/>
      </c>
      <c r="R40" s="8" t="n"/>
      <c r="S40" s="8" t="n"/>
      <c r="T40" s="8" t="n"/>
      <c r="U40" s="6" t="n"/>
      <c r="V40" s="12">
        <f>IF(A40="","",IF(AND(R40&lt;&gt;'Cadastros'!$F$8,R40&lt;&gt;'Cadastros'!$F$9,C40&lt;TODAY()),'Cadastros'!$F$10,IF(R40='Cadastros'!$F$8,'Cadastros'!$F$8,IF(R40='Cadastros'!$F$9,'Cadastros'!$F$9,'Cadastros'!$F$7))))</f>
        <v/>
      </c>
    </row>
    <row r="41">
      <c r="A41" s="6" t="n"/>
      <c r="B41" s="7" t="n"/>
      <c r="C41" s="7" t="n"/>
      <c r="D41" s="6" t="n"/>
      <c r="E41" s="6" t="n"/>
      <c r="F41" s="6" t="n"/>
      <c r="G41" s="6" t="n"/>
      <c r="H41" s="6" t="n"/>
      <c r="I41" s="6" t="n"/>
      <c r="J41" s="8" t="n"/>
      <c r="K41" s="6" t="n"/>
      <c r="L41" s="9" t="n"/>
      <c r="M41" s="10" t="n"/>
      <c r="N41" s="10" t="n"/>
      <c r="O41" s="11">
        <f>IF(A41="","",IFERROR(VLOOKUP(G41,'Cadastros'!$A$5:$B$104,2,0),0))</f>
        <v/>
      </c>
      <c r="P41" s="11">
        <f>IF(A41="","",L41*O41)</f>
        <v/>
      </c>
      <c r="Q41" s="11">
        <f>IF(A41="","",SUM(M41:P41))</f>
        <v/>
      </c>
      <c r="R41" s="8" t="n"/>
      <c r="S41" s="8" t="n"/>
      <c r="T41" s="8" t="n"/>
      <c r="U41" s="6" t="n"/>
      <c r="V41" s="12">
        <f>IF(A41="","",IF(AND(R41&lt;&gt;'Cadastros'!$F$8,R41&lt;&gt;'Cadastros'!$F$9,C41&lt;TODAY()),'Cadastros'!$F$10,IF(R41='Cadastros'!$F$8,'Cadastros'!$F$8,IF(R41='Cadastros'!$F$9,'Cadastros'!$F$9,'Cadastros'!$F$7))))</f>
        <v/>
      </c>
    </row>
    <row r="42">
      <c r="A42" s="6" t="n"/>
      <c r="B42" s="7" t="n"/>
      <c r="C42" s="7" t="n"/>
      <c r="D42" s="6" t="n"/>
      <c r="E42" s="6" t="n"/>
      <c r="F42" s="6" t="n"/>
      <c r="G42" s="6" t="n"/>
      <c r="H42" s="6" t="n"/>
      <c r="I42" s="6" t="n"/>
      <c r="J42" s="8" t="n"/>
      <c r="K42" s="6" t="n"/>
      <c r="L42" s="9" t="n"/>
      <c r="M42" s="10" t="n"/>
      <c r="N42" s="10" t="n"/>
      <c r="O42" s="11">
        <f>IF(A42="","",IFERROR(VLOOKUP(G42,'Cadastros'!$A$5:$B$104,2,0),0))</f>
        <v/>
      </c>
      <c r="P42" s="11">
        <f>IF(A42="","",L42*O42)</f>
        <v/>
      </c>
      <c r="Q42" s="11">
        <f>IF(A42="","",SUM(M42:P42))</f>
        <v/>
      </c>
      <c r="R42" s="8" t="n"/>
      <c r="S42" s="8" t="n"/>
      <c r="T42" s="8" t="n"/>
      <c r="U42" s="6" t="n"/>
      <c r="V42" s="12">
        <f>IF(A42="","",IF(AND(R42&lt;&gt;'Cadastros'!$F$8,R42&lt;&gt;'Cadastros'!$F$9,C42&lt;TODAY()),'Cadastros'!$F$10,IF(R42='Cadastros'!$F$8,'Cadastros'!$F$8,IF(R42='Cadastros'!$F$9,'Cadastros'!$F$9,'Cadastros'!$F$7))))</f>
        <v/>
      </c>
    </row>
    <row r="43">
      <c r="A43" s="6" t="n"/>
      <c r="B43" s="7" t="n"/>
      <c r="C43" s="7" t="n"/>
      <c r="D43" s="6" t="n"/>
      <c r="E43" s="6" t="n"/>
      <c r="F43" s="6" t="n"/>
      <c r="G43" s="6" t="n"/>
      <c r="H43" s="6" t="n"/>
      <c r="I43" s="6" t="n"/>
      <c r="J43" s="8" t="n"/>
      <c r="K43" s="6" t="n"/>
      <c r="L43" s="9" t="n"/>
      <c r="M43" s="10" t="n"/>
      <c r="N43" s="10" t="n"/>
      <c r="O43" s="11">
        <f>IF(A43="","",IFERROR(VLOOKUP(G43,'Cadastros'!$A$5:$B$104,2,0),0))</f>
        <v/>
      </c>
      <c r="P43" s="11">
        <f>IF(A43="","",L43*O43)</f>
        <v/>
      </c>
      <c r="Q43" s="11">
        <f>IF(A43="","",SUM(M43:P43))</f>
        <v/>
      </c>
      <c r="R43" s="8" t="n"/>
      <c r="S43" s="8" t="n"/>
      <c r="T43" s="8" t="n"/>
      <c r="U43" s="6" t="n"/>
      <c r="V43" s="12">
        <f>IF(A43="","",IF(AND(R43&lt;&gt;'Cadastros'!$F$8,R43&lt;&gt;'Cadastros'!$F$9,C43&lt;TODAY()),'Cadastros'!$F$10,IF(R43='Cadastros'!$F$8,'Cadastros'!$F$8,IF(R43='Cadastros'!$F$9,'Cadastros'!$F$9,'Cadastros'!$F$7))))</f>
        <v/>
      </c>
    </row>
    <row r="44">
      <c r="A44" s="6" t="n"/>
      <c r="B44" s="7" t="n"/>
      <c r="C44" s="7" t="n"/>
      <c r="D44" s="6" t="n"/>
      <c r="E44" s="6" t="n"/>
      <c r="F44" s="6" t="n"/>
      <c r="G44" s="6" t="n"/>
      <c r="H44" s="6" t="n"/>
      <c r="I44" s="6" t="n"/>
      <c r="J44" s="8" t="n"/>
      <c r="K44" s="6" t="n"/>
      <c r="L44" s="9" t="n"/>
      <c r="M44" s="10" t="n"/>
      <c r="N44" s="10" t="n"/>
      <c r="O44" s="11">
        <f>IF(A44="","",IFERROR(VLOOKUP(G44,'Cadastros'!$A$5:$B$104,2,0),0))</f>
        <v/>
      </c>
      <c r="P44" s="11">
        <f>IF(A44="","",L44*O44)</f>
        <v/>
      </c>
      <c r="Q44" s="11">
        <f>IF(A44="","",SUM(M44:P44))</f>
        <v/>
      </c>
      <c r="R44" s="8" t="n"/>
      <c r="S44" s="8" t="n"/>
      <c r="T44" s="8" t="n"/>
      <c r="U44" s="6" t="n"/>
      <c r="V44" s="12">
        <f>IF(A44="","",IF(AND(R44&lt;&gt;'Cadastros'!$F$8,R44&lt;&gt;'Cadastros'!$F$9,C44&lt;TODAY()),'Cadastros'!$F$10,IF(R44='Cadastros'!$F$8,'Cadastros'!$F$8,IF(R44='Cadastros'!$F$9,'Cadastros'!$F$9,'Cadastros'!$F$7))))</f>
        <v/>
      </c>
    </row>
    <row r="45">
      <c r="A45" s="6" t="n"/>
      <c r="B45" s="7" t="n"/>
      <c r="C45" s="7" t="n"/>
      <c r="D45" s="6" t="n"/>
      <c r="E45" s="6" t="n"/>
      <c r="F45" s="6" t="n"/>
      <c r="G45" s="6" t="n"/>
      <c r="H45" s="6" t="n"/>
      <c r="I45" s="6" t="n"/>
      <c r="J45" s="8" t="n"/>
      <c r="K45" s="6" t="n"/>
      <c r="L45" s="9" t="n"/>
      <c r="M45" s="10" t="n"/>
      <c r="N45" s="10" t="n"/>
      <c r="O45" s="11">
        <f>IF(A45="","",IFERROR(VLOOKUP(G45,'Cadastros'!$A$5:$B$104,2,0),0))</f>
        <v/>
      </c>
      <c r="P45" s="11">
        <f>IF(A45="","",L45*O45)</f>
        <v/>
      </c>
      <c r="Q45" s="11">
        <f>IF(A45="","",SUM(M45:P45))</f>
        <v/>
      </c>
      <c r="R45" s="8" t="n"/>
      <c r="S45" s="8" t="n"/>
      <c r="T45" s="8" t="n"/>
      <c r="U45" s="6" t="n"/>
      <c r="V45" s="12">
        <f>IF(A45="","",IF(AND(R45&lt;&gt;'Cadastros'!$F$8,R45&lt;&gt;'Cadastros'!$F$9,C45&lt;TODAY()),'Cadastros'!$F$10,IF(R45='Cadastros'!$F$8,'Cadastros'!$F$8,IF(R45='Cadastros'!$F$9,'Cadastros'!$F$9,'Cadastros'!$F$7))))</f>
        <v/>
      </c>
    </row>
    <row r="46">
      <c r="A46" s="6" t="n"/>
      <c r="B46" s="7" t="n"/>
      <c r="C46" s="7" t="n"/>
      <c r="D46" s="6" t="n"/>
      <c r="E46" s="6" t="n"/>
      <c r="F46" s="6" t="n"/>
      <c r="G46" s="6" t="n"/>
      <c r="H46" s="6" t="n"/>
      <c r="I46" s="6" t="n"/>
      <c r="J46" s="8" t="n"/>
      <c r="K46" s="6" t="n"/>
      <c r="L46" s="9" t="n"/>
      <c r="M46" s="10" t="n"/>
      <c r="N46" s="10" t="n"/>
      <c r="O46" s="11">
        <f>IF(A46="","",IFERROR(VLOOKUP(G46,'Cadastros'!$A$5:$B$104,2,0),0))</f>
        <v/>
      </c>
      <c r="P46" s="11">
        <f>IF(A46="","",L46*O46)</f>
        <v/>
      </c>
      <c r="Q46" s="11">
        <f>IF(A46="","",SUM(M46:P46))</f>
        <v/>
      </c>
      <c r="R46" s="8" t="n"/>
      <c r="S46" s="8" t="n"/>
      <c r="T46" s="8" t="n"/>
      <c r="U46" s="6" t="n"/>
      <c r="V46" s="12">
        <f>IF(A46="","",IF(AND(R46&lt;&gt;'Cadastros'!$F$8,R46&lt;&gt;'Cadastros'!$F$9,C46&lt;TODAY()),'Cadastros'!$F$10,IF(R46='Cadastros'!$F$8,'Cadastros'!$F$8,IF(R46='Cadastros'!$F$9,'Cadastros'!$F$9,'Cadastros'!$F$7))))</f>
        <v/>
      </c>
    </row>
    <row r="47">
      <c r="A47" s="6" t="n"/>
      <c r="B47" s="7" t="n"/>
      <c r="C47" s="7" t="n"/>
      <c r="D47" s="6" t="n"/>
      <c r="E47" s="6" t="n"/>
      <c r="F47" s="6" t="n"/>
      <c r="G47" s="6" t="n"/>
      <c r="H47" s="6" t="n"/>
      <c r="I47" s="6" t="n"/>
      <c r="J47" s="8" t="n"/>
      <c r="K47" s="6" t="n"/>
      <c r="L47" s="9" t="n"/>
      <c r="M47" s="10" t="n"/>
      <c r="N47" s="10" t="n"/>
      <c r="O47" s="11">
        <f>IF(A47="","",IFERROR(VLOOKUP(G47,'Cadastros'!$A$5:$B$104,2,0),0))</f>
        <v/>
      </c>
      <c r="P47" s="11">
        <f>IF(A47="","",L47*O47)</f>
        <v/>
      </c>
      <c r="Q47" s="11">
        <f>IF(A47="","",SUM(M47:P47))</f>
        <v/>
      </c>
      <c r="R47" s="8" t="n"/>
      <c r="S47" s="8" t="n"/>
      <c r="T47" s="8" t="n"/>
      <c r="U47" s="6" t="n"/>
      <c r="V47" s="12">
        <f>IF(A47="","",IF(AND(R47&lt;&gt;'Cadastros'!$F$8,R47&lt;&gt;'Cadastros'!$F$9,C47&lt;TODAY()),'Cadastros'!$F$10,IF(R47='Cadastros'!$F$8,'Cadastros'!$F$8,IF(R47='Cadastros'!$F$9,'Cadastros'!$F$9,'Cadastros'!$F$7))))</f>
        <v/>
      </c>
    </row>
    <row r="48">
      <c r="A48" s="6" t="n"/>
      <c r="B48" s="7" t="n"/>
      <c r="C48" s="7" t="n"/>
      <c r="D48" s="6" t="n"/>
      <c r="E48" s="6" t="n"/>
      <c r="F48" s="6" t="n"/>
      <c r="G48" s="6" t="n"/>
      <c r="H48" s="6" t="n"/>
      <c r="I48" s="6" t="n"/>
      <c r="J48" s="8" t="n"/>
      <c r="K48" s="6" t="n"/>
      <c r="L48" s="9" t="n"/>
      <c r="M48" s="10" t="n"/>
      <c r="N48" s="10" t="n"/>
      <c r="O48" s="11">
        <f>IF(A48="","",IFERROR(VLOOKUP(G48,'Cadastros'!$A$5:$B$104,2,0),0))</f>
        <v/>
      </c>
      <c r="P48" s="11">
        <f>IF(A48="","",L48*O48)</f>
        <v/>
      </c>
      <c r="Q48" s="11">
        <f>IF(A48="","",SUM(M48:P48))</f>
        <v/>
      </c>
      <c r="R48" s="8" t="n"/>
      <c r="S48" s="8" t="n"/>
      <c r="T48" s="8" t="n"/>
      <c r="U48" s="6" t="n"/>
      <c r="V48" s="12">
        <f>IF(A48="","",IF(AND(R48&lt;&gt;'Cadastros'!$F$8,R48&lt;&gt;'Cadastros'!$F$9,C48&lt;TODAY()),'Cadastros'!$F$10,IF(R48='Cadastros'!$F$8,'Cadastros'!$F$8,IF(R48='Cadastros'!$F$9,'Cadastros'!$F$9,'Cadastros'!$F$7))))</f>
        <v/>
      </c>
    </row>
    <row r="49">
      <c r="A49" s="6" t="n"/>
      <c r="B49" s="7" t="n"/>
      <c r="C49" s="7" t="n"/>
      <c r="D49" s="6" t="n"/>
      <c r="E49" s="6" t="n"/>
      <c r="F49" s="6" t="n"/>
      <c r="G49" s="6" t="n"/>
      <c r="H49" s="6" t="n"/>
      <c r="I49" s="6" t="n"/>
      <c r="J49" s="8" t="n"/>
      <c r="K49" s="6" t="n"/>
      <c r="L49" s="9" t="n"/>
      <c r="M49" s="10" t="n"/>
      <c r="N49" s="10" t="n"/>
      <c r="O49" s="11">
        <f>IF(A49="","",IFERROR(VLOOKUP(G49,'Cadastros'!$A$5:$B$104,2,0),0))</f>
        <v/>
      </c>
      <c r="P49" s="11">
        <f>IF(A49="","",L49*O49)</f>
        <v/>
      </c>
      <c r="Q49" s="11">
        <f>IF(A49="","",SUM(M49:P49))</f>
        <v/>
      </c>
      <c r="R49" s="8" t="n"/>
      <c r="S49" s="8" t="n"/>
      <c r="T49" s="8" t="n"/>
      <c r="U49" s="6" t="n"/>
      <c r="V49" s="12">
        <f>IF(A49="","",IF(AND(R49&lt;&gt;'Cadastros'!$F$8,R49&lt;&gt;'Cadastros'!$F$9,C49&lt;TODAY()),'Cadastros'!$F$10,IF(R49='Cadastros'!$F$8,'Cadastros'!$F$8,IF(R49='Cadastros'!$F$9,'Cadastros'!$F$9,'Cadastros'!$F$7))))</f>
        <v/>
      </c>
    </row>
    <row r="50">
      <c r="A50" s="6" t="n"/>
      <c r="B50" s="7" t="n"/>
      <c r="C50" s="7" t="n"/>
      <c r="D50" s="6" t="n"/>
      <c r="E50" s="6" t="n"/>
      <c r="F50" s="6" t="n"/>
      <c r="G50" s="6" t="n"/>
      <c r="H50" s="6" t="n"/>
      <c r="I50" s="6" t="n"/>
      <c r="J50" s="8" t="n"/>
      <c r="K50" s="6" t="n"/>
      <c r="L50" s="9" t="n"/>
      <c r="M50" s="10" t="n"/>
      <c r="N50" s="10" t="n"/>
      <c r="O50" s="11">
        <f>IF(A50="","",IFERROR(VLOOKUP(G50,'Cadastros'!$A$5:$B$104,2,0),0))</f>
        <v/>
      </c>
      <c r="P50" s="11">
        <f>IF(A50="","",L50*O50)</f>
        <v/>
      </c>
      <c r="Q50" s="11">
        <f>IF(A50="","",SUM(M50:P50))</f>
        <v/>
      </c>
      <c r="R50" s="8" t="n"/>
      <c r="S50" s="8" t="n"/>
      <c r="T50" s="8" t="n"/>
      <c r="U50" s="6" t="n"/>
      <c r="V50" s="12">
        <f>IF(A50="","",IF(AND(R50&lt;&gt;'Cadastros'!$F$8,R50&lt;&gt;'Cadastros'!$F$9,C50&lt;TODAY()),'Cadastros'!$F$10,IF(R50='Cadastros'!$F$8,'Cadastros'!$F$8,IF(R50='Cadastros'!$F$9,'Cadastros'!$F$9,'Cadastros'!$F$7))))</f>
        <v/>
      </c>
    </row>
    <row r="51">
      <c r="A51" s="6" t="n"/>
      <c r="B51" s="7" t="n"/>
      <c r="C51" s="7" t="n"/>
      <c r="D51" s="6" t="n"/>
      <c r="E51" s="6" t="n"/>
      <c r="F51" s="6" t="n"/>
      <c r="G51" s="6" t="n"/>
      <c r="H51" s="6" t="n"/>
      <c r="I51" s="6" t="n"/>
      <c r="J51" s="8" t="n"/>
      <c r="K51" s="6" t="n"/>
      <c r="L51" s="9" t="n"/>
      <c r="M51" s="10" t="n"/>
      <c r="N51" s="10" t="n"/>
      <c r="O51" s="11">
        <f>IF(A51="","",IFERROR(VLOOKUP(G51,'Cadastros'!$A$5:$B$104,2,0),0))</f>
        <v/>
      </c>
      <c r="P51" s="11">
        <f>IF(A51="","",L51*O51)</f>
        <v/>
      </c>
      <c r="Q51" s="11">
        <f>IF(A51="","",SUM(M51:P51))</f>
        <v/>
      </c>
      <c r="R51" s="8" t="n"/>
      <c r="S51" s="8" t="n"/>
      <c r="T51" s="8" t="n"/>
      <c r="U51" s="6" t="n"/>
      <c r="V51" s="12">
        <f>IF(A51="","",IF(AND(R51&lt;&gt;'Cadastros'!$F$8,R51&lt;&gt;'Cadastros'!$F$9,C51&lt;TODAY()),'Cadastros'!$F$10,IF(R51='Cadastros'!$F$8,'Cadastros'!$F$8,IF(R51='Cadastros'!$F$9,'Cadastros'!$F$9,'Cadastros'!$F$7))))</f>
        <v/>
      </c>
    </row>
    <row r="52">
      <c r="A52" s="6" t="n"/>
      <c r="B52" s="7" t="n"/>
      <c r="C52" s="7" t="n"/>
      <c r="D52" s="6" t="n"/>
      <c r="E52" s="6" t="n"/>
      <c r="F52" s="6" t="n"/>
      <c r="G52" s="6" t="n"/>
      <c r="H52" s="6" t="n"/>
      <c r="I52" s="6" t="n"/>
      <c r="J52" s="8" t="n"/>
      <c r="K52" s="6" t="n"/>
      <c r="L52" s="9" t="n"/>
      <c r="M52" s="10" t="n"/>
      <c r="N52" s="10" t="n"/>
      <c r="O52" s="11">
        <f>IF(A52="","",IFERROR(VLOOKUP(G52,'Cadastros'!$A$5:$B$104,2,0),0))</f>
        <v/>
      </c>
      <c r="P52" s="11">
        <f>IF(A52="","",L52*O52)</f>
        <v/>
      </c>
      <c r="Q52" s="11">
        <f>IF(A52="","",SUM(M52:P52))</f>
        <v/>
      </c>
      <c r="R52" s="8" t="n"/>
      <c r="S52" s="8" t="n"/>
      <c r="T52" s="8" t="n"/>
      <c r="U52" s="6" t="n"/>
      <c r="V52" s="12">
        <f>IF(A52="","",IF(AND(R52&lt;&gt;'Cadastros'!$F$8,R52&lt;&gt;'Cadastros'!$F$9,C52&lt;TODAY()),'Cadastros'!$F$10,IF(R52='Cadastros'!$F$8,'Cadastros'!$F$8,IF(R52='Cadastros'!$F$9,'Cadastros'!$F$9,'Cadastros'!$F$7))))</f>
        <v/>
      </c>
    </row>
    <row r="53">
      <c r="A53" s="6" t="n"/>
      <c r="B53" s="7" t="n"/>
      <c r="C53" s="7" t="n"/>
      <c r="D53" s="6" t="n"/>
      <c r="E53" s="6" t="n"/>
      <c r="F53" s="6" t="n"/>
      <c r="G53" s="6" t="n"/>
      <c r="H53" s="6" t="n"/>
      <c r="I53" s="6" t="n"/>
      <c r="J53" s="8" t="n"/>
      <c r="K53" s="6" t="n"/>
      <c r="L53" s="9" t="n"/>
      <c r="M53" s="10" t="n"/>
      <c r="N53" s="10" t="n"/>
      <c r="O53" s="11">
        <f>IF(A53="","",IFERROR(VLOOKUP(G53,'Cadastros'!$A$5:$B$104,2,0),0))</f>
        <v/>
      </c>
      <c r="P53" s="11">
        <f>IF(A53="","",L53*O53)</f>
        <v/>
      </c>
      <c r="Q53" s="11">
        <f>IF(A53="","",SUM(M53:P53))</f>
        <v/>
      </c>
      <c r="R53" s="8" t="n"/>
      <c r="S53" s="8" t="n"/>
      <c r="T53" s="8" t="n"/>
      <c r="U53" s="6" t="n"/>
      <c r="V53" s="12">
        <f>IF(A53="","",IF(AND(R53&lt;&gt;'Cadastros'!$F$8,R53&lt;&gt;'Cadastros'!$F$9,C53&lt;TODAY()),'Cadastros'!$F$10,IF(R53='Cadastros'!$F$8,'Cadastros'!$F$8,IF(R53='Cadastros'!$F$9,'Cadastros'!$F$9,'Cadastros'!$F$7))))</f>
        <v/>
      </c>
    </row>
    <row r="54">
      <c r="A54" s="6" t="n"/>
      <c r="B54" s="7" t="n"/>
      <c r="C54" s="7" t="n"/>
      <c r="D54" s="6" t="n"/>
      <c r="E54" s="6" t="n"/>
      <c r="F54" s="6" t="n"/>
      <c r="G54" s="6" t="n"/>
      <c r="H54" s="6" t="n"/>
      <c r="I54" s="6" t="n"/>
      <c r="J54" s="8" t="n"/>
      <c r="K54" s="6" t="n"/>
      <c r="L54" s="9" t="n"/>
      <c r="M54" s="10" t="n"/>
      <c r="N54" s="10" t="n"/>
      <c r="O54" s="11">
        <f>IF(A54="","",IFERROR(VLOOKUP(G54,'Cadastros'!$A$5:$B$104,2,0),0))</f>
        <v/>
      </c>
      <c r="P54" s="11">
        <f>IF(A54="","",L54*O54)</f>
        <v/>
      </c>
      <c r="Q54" s="11">
        <f>IF(A54="","",SUM(M54:P54))</f>
        <v/>
      </c>
      <c r="R54" s="8" t="n"/>
      <c r="S54" s="8" t="n"/>
      <c r="T54" s="8" t="n"/>
      <c r="U54" s="6" t="n"/>
      <c r="V54" s="12">
        <f>IF(A54="","",IF(AND(R54&lt;&gt;'Cadastros'!$F$8,R54&lt;&gt;'Cadastros'!$F$9,C54&lt;TODAY()),'Cadastros'!$F$10,IF(R54='Cadastros'!$F$8,'Cadastros'!$F$8,IF(R54='Cadastros'!$F$9,'Cadastros'!$F$9,'Cadastros'!$F$7))))</f>
        <v/>
      </c>
    </row>
    <row r="55">
      <c r="A55" s="6" t="n"/>
      <c r="B55" s="7" t="n"/>
      <c r="C55" s="7" t="n"/>
      <c r="D55" s="6" t="n"/>
      <c r="E55" s="6" t="n"/>
      <c r="F55" s="6" t="n"/>
      <c r="G55" s="6" t="n"/>
      <c r="H55" s="6" t="n"/>
      <c r="I55" s="6" t="n"/>
      <c r="J55" s="8" t="n"/>
      <c r="K55" s="6" t="n"/>
      <c r="L55" s="9" t="n"/>
      <c r="M55" s="10" t="n"/>
      <c r="N55" s="10" t="n"/>
      <c r="O55" s="11">
        <f>IF(A55="","",IFERROR(VLOOKUP(G55,'Cadastros'!$A$5:$B$104,2,0),0))</f>
        <v/>
      </c>
      <c r="P55" s="11">
        <f>IF(A55="","",L55*O55)</f>
        <v/>
      </c>
      <c r="Q55" s="11">
        <f>IF(A55="","",SUM(M55:P55))</f>
        <v/>
      </c>
      <c r="R55" s="8" t="n"/>
      <c r="S55" s="8" t="n"/>
      <c r="T55" s="8" t="n"/>
      <c r="U55" s="6" t="n"/>
      <c r="V55" s="12">
        <f>IF(A55="","",IF(AND(R55&lt;&gt;'Cadastros'!$F$8,R55&lt;&gt;'Cadastros'!$F$9,C55&lt;TODAY()),'Cadastros'!$F$10,IF(R55='Cadastros'!$F$8,'Cadastros'!$F$8,IF(R55='Cadastros'!$F$9,'Cadastros'!$F$9,'Cadastros'!$F$7))))</f>
        <v/>
      </c>
    </row>
    <row r="56">
      <c r="A56" s="6" t="n"/>
      <c r="B56" s="7" t="n"/>
      <c r="C56" s="7" t="n"/>
      <c r="D56" s="6" t="n"/>
      <c r="E56" s="6" t="n"/>
      <c r="F56" s="6" t="n"/>
      <c r="G56" s="6" t="n"/>
      <c r="H56" s="6" t="n"/>
      <c r="I56" s="6" t="n"/>
      <c r="J56" s="8" t="n"/>
      <c r="K56" s="6" t="n"/>
      <c r="L56" s="9" t="n"/>
      <c r="M56" s="10" t="n"/>
      <c r="N56" s="10" t="n"/>
      <c r="O56" s="11">
        <f>IF(A56="","",IFERROR(VLOOKUP(G56,'Cadastros'!$A$5:$B$104,2,0),0))</f>
        <v/>
      </c>
      <c r="P56" s="11">
        <f>IF(A56="","",L56*O56)</f>
        <v/>
      </c>
      <c r="Q56" s="11">
        <f>IF(A56="","",SUM(M56:P56))</f>
        <v/>
      </c>
      <c r="R56" s="8" t="n"/>
      <c r="S56" s="8" t="n"/>
      <c r="T56" s="8" t="n"/>
      <c r="U56" s="6" t="n"/>
      <c r="V56" s="12">
        <f>IF(A56="","",IF(AND(R56&lt;&gt;'Cadastros'!$F$8,R56&lt;&gt;'Cadastros'!$F$9,C56&lt;TODAY()),'Cadastros'!$F$10,IF(R56='Cadastros'!$F$8,'Cadastros'!$F$8,IF(R56='Cadastros'!$F$9,'Cadastros'!$F$9,'Cadastros'!$F$7))))</f>
        <v/>
      </c>
    </row>
    <row r="57">
      <c r="A57" s="6" t="n"/>
      <c r="B57" s="7" t="n"/>
      <c r="C57" s="7" t="n"/>
      <c r="D57" s="6" t="n"/>
      <c r="E57" s="6" t="n"/>
      <c r="F57" s="6" t="n"/>
      <c r="G57" s="6" t="n"/>
      <c r="H57" s="6" t="n"/>
      <c r="I57" s="6" t="n"/>
      <c r="J57" s="8" t="n"/>
      <c r="K57" s="6" t="n"/>
      <c r="L57" s="9" t="n"/>
      <c r="M57" s="10" t="n"/>
      <c r="N57" s="10" t="n"/>
      <c r="O57" s="11">
        <f>IF(A57="","",IFERROR(VLOOKUP(G57,'Cadastros'!$A$5:$B$104,2,0),0))</f>
        <v/>
      </c>
      <c r="P57" s="11">
        <f>IF(A57="","",L57*O57)</f>
        <v/>
      </c>
      <c r="Q57" s="11">
        <f>IF(A57="","",SUM(M57:P57))</f>
        <v/>
      </c>
      <c r="R57" s="8" t="n"/>
      <c r="S57" s="8" t="n"/>
      <c r="T57" s="8" t="n"/>
      <c r="U57" s="6" t="n"/>
      <c r="V57" s="12">
        <f>IF(A57="","",IF(AND(R57&lt;&gt;'Cadastros'!$F$8,R57&lt;&gt;'Cadastros'!$F$9,C57&lt;TODAY()),'Cadastros'!$F$10,IF(R57='Cadastros'!$F$8,'Cadastros'!$F$8,IF(R57='Cadastros'!$F$9,'Cadastros'!$F$9,'Cadastros'!$F$7))))</f>
        <v/>
      </c>
    </row>
    <row r="58">
      <c r="A58" s="6" t="n"/>
      <c r="B58" s="7" t="n"/>
      <c r="C58" s="7" t="n"/>
      <c r="D58" s="6" t="n"/>
      <c r="E58" s="6" t="n"/>
      <c r="F58" s="6" t="n"/>
      <c r="G58" s="6" t="n"/>
      <c r="H58" s="6" t="n"/>
      <c r="I58" s="6" t="n"/>
      <c r="J58" s="8" t="n"/>
      <c r="K58" s="6" t="n"/>
      <c r="L58" s="9" t="n"/>
      <c r="M58" s="10" t="n"/>
      <c r="N58" s="10" t="n"/>
      <c r="O58" s="11">
        <f>IF(A58="","",IFERROR(VLOOKUP(G58,'Cadastros'!$A$5:$B$104,2,0),0))</f>
        <v/>
      </c>
      <c r="P58" s="11">
        <f>IF(A58="","",L58*O58)</f>
        <v/>
      </c>
      <c r="Q58" s="11">
        <f>IF(A58="","",SUM(M58:P58))</f>
        <v/>
      </c>
      <c r="R58" s="8" t="n"/>
      <c r="S58" s="8" t="n"/>
      <c r="T58" s="8" t="n"/>
      <c r="U58" s="6" t="n"/>
      <c r="V58" s="12">
        <f>IF(A58="","",IF(AND(R58&lt;&gt;'Cadastros'!$F$8,R58&lt;&gt;'Cadastros'!$F$9,C58&lt;TODAY()),'Cadastros'!$F$10,IF(R58='Cadastros'!$F$8,'Cadastros'!$F$8,IF(R58='Cadastros'!$F$9,'Cadastros'!$F$9,'Cadastros'!$F$7))))</f>
        <v/>
      </c>
    </row>
    <row r="59">
      <c r="A59" s="6" t="n"/>
      <c r="B59" s="7" t="n"/>
      <c r="C59" s="7" t="n"/>
      <c r="D59" s="6" t="n"/>
      <c r="E59" s="6" t="n"/>
      <c r="F59" s="6" t="n"/>
      <c r="G59" s="6" t="n"/>
      <c r="H59" s="6" t="n"/>
      <c r="I59" s="6" t="n"/>
      <c r="J59" s="8" t="n"/>
      <c r="K59" s="6" t="n"/>
      <c r="L59" s="9" t="n"/>
      <c r="M59" s="10" t="n"/>
      <c r="N59" s="10" t="n"/>
      <c r="O59" s="11">
        <f>IF(A59="","",IFERROR(VLOOKUP(G59,'Cadastros'!$A$5:$B$104,2,0),0))</f>
        <v/>
      </c>
      <c r="P59" s="11">
        <f>IF(A59="","",L59*O59)</f>
        <v/>
      </c>
      <c r="Q59" s="11">
        <f>IF(A59="","",SUM(M59:P59))</f>
        <v/>
      </c>
      <c r="R59" s="8" t="n"/>
      <c r="S59" s="8" t="n"/>
      <c r="T59" s="8" t="n"/>
      <c r="U59" s="6" t="n"/>
      <c r="V59" s="12">
        <f>IF(A59="","",IF(AND(R59&lt;&gt;'Cadastros'!$F$8,R59&lt;&gt;'Cadastros'!$F$9,C59&lt;TODAY()),'Cadastros'!$F$10,IF(R59='Cadastros'!$F$8,'Cadastros'!$F$8,IF(R59='Cadastros'!$F$9,'Cadastros'!$F$9,'Cadastros'!$F$7))))</f>
        <v/>
      </c>
    </row>
    <row r="60">
      <c r="A60" s="6" t="n"/>
      <c r="B60" s="7" t="n"/>
      <c r="C60" s="7" t="n"/>
      <c r="D60" s="6" t="n"/>
      <c r="E60" s="6" t="n"/>
      <c r="F60" s="6" t="n"/>
      <c r="G60" s="6" t="n"/>
      <c r="H60" s="6" t="n"/>
      <c r="I60" s="6" t="n"/>
      <c r="J60" s="8" t="n"/>
      <c r="K60" s="6" t="n"/>
      <c r="L60" s="9" t="n"/>
      <c r="M60" s="10" t="n"/>
      <c r="N60" s="10" t="n"/>
      <c r="O60" s="11">
        <f>IF(A60="","",IFERROR(VLOOKUP(G60,'Cadastros'!$A$5:$B$104,2,0),0))</f>
        <v/>
      </c>
      <c r="P60" s="11">
        <f>IF(A60="","",L60*O60)</f>
        <v/>
      </c>
      <c r="Q60" s="11">
        <f>IF(A60="","",SUM(M60:P60))</f>
        <v/>
      </c>
      <c r="R60" s="8" t="n"/>
      <c r="S60" s="8" t="n"/>
      <c r="T60" s="8" t="n"/>
      <c r="U60" s="6" t="n"/>
      <c r="V60" s="12">
        <f>IF(A60="","",IF(AND(R60&lt;&gt;'Cadastros'!$F$8,R60&lt;&gt;'Cadastros'!$F$9,C60&lt;TODAY()),'Cadastros'!$F$10,IF(R60='Cadastros'!$F$8,'Cadastros'!$F$8,IF(R60='Cadastros'!$F$9,'Cadastros'!$F$9,'Cadastros'!$F$7))))</f>
        <v/>
      </c>
    </row>
    <row r="61">
      <c r="A61" s="6" t="n"/>
      <c r="B61" s="7" t="n"/>
      <c r="C61" s="7" t="n"/>
      <c r="D61" s="6" t="n"/>
      <c r="E61" s="6" t="n"/>
      <c r="F61" s="6" t="n"/>
      <c r="G61" s="6" t="n"/>
      <c r="H61" s="6" t="n"/>
      <c r="I61" s="6" t="n"/>
      <c r="J61" s="8" t="n"/>
      <c r="K61" s="6" t="n"/>
      <c r="L61" s="9" t="n"/>
      <c r="M61" s="10" t="n"/>
      <c r="N61" s="10" t="n"/>
      <c r="O61" s="11">
        <f>IF(A61="","",IFERROR(VLOOKUP(G61,'Cadastros'!$A$5:$B$104,2,0),0))</f>
        <v/>
      </c>
      <c r="P61" s="11">
        <f>IF(A61="","",L61*O61)</f>
        <v/>
      </c>
      <c r="Q61" s="11">
        <f>IF(A61="","",SUM(M61:P61))</f>
        <v/>
      </c>
      <c r="R61" s="8" t="n"/>
      <c r="S61" s="8" t="n"/>
      <c r="T61" s="8" t="n"/>
      <c r="U61" s="6" t="n"/>
      <c r="V61" s="12">
        <f>IF(A61="","",IF(AND(R61&lt;&gt;'Cadastros'!$F$8,R61&lt;&gt;'Cadastros'!$F$9,C61&lt;TODAY()),'Cadastros'!$F$10,IF(R61='Cadastros'!$F$8,'Cadastros'!$F$8,IF(R61='Cadastros'!$F$9,'Cadastros'!$F$9,'Cadastros'!$F$7))))</f>
        <v/>
      </c>
    </row>
    <row r="62">
      <c r="A62" s="6" t="n"/>
      <c r="B62" s="7" t="n"/>
      <c r="C62" s="7" t="n"/>
      <c r="D62" s="6" t="n"/>
      <c r="E62" s="6" t="n"/>
      <c r="F62" s="6" t="n"/>
      <c r="G62" s="6" t="n"/>
      <c r="H62" s="6" t="n"/>
      <c r="I62" s="6" t="n"/>
      <c r="J62" s="8" t="n"/>
      <c r="K62" s="6" t="n"/>
      <c r="L62" s="9" t="n"/>
      <c r="M62" s="10" t="n"/>
      <c r="N62" s="10" t="n"/>
      <c r="O62" s="11">
        <f>IF(A62="","",IFERROR(VLOOKUP(G62,'Cadastros'!$A$5:$B$104,2,0),0))</f>
        <v/>
      </c>
      <c r="P62" s="11">
        <f>IF(A62="","",L62*O62)</f>
        <v/>
      </c>
      <c r="Q62" s="11">
        <f>IF(A62="","",SUM(M62:P62))</f>
        <v/>
      </c>
      <c r="R62" s="8" t="n"/>
      <c r="S62" s="8" t="n"/>
      <c r="T62" s="8" t="n"/>
      <c r="U62" s="6" t="n"/>
      <c r="V62" s="12">
        <f>IF(A62="","",IF(AND(R62&lt;&gt;'Cadastros'!$F$8,R62&lt;&gt;'Cadastros'!$F$9,C62&lt;TODAY()),'Cadastros'!$F$10,IF(R62='Cadastros'!$F$8,'Cadastros'!$F$8,IF(R62='Cadastros'!$F$9,'Cadastros'!$F$9,'Cadastros'!$F$7))))</f>
        <v/>
      </c>
    </row>
    <row r="63">
      <c r="A63" s="6" t="n"/>
      <c r="B63" s="7" t="n"/>
      <c r="C63" s="7" t="n"/>
      <c r="D63" s="6" t="n"/>
      <c r="E63" s="6" t="n"/>
      <c r="F63" s="6" t="n"/>
      <c r="G63" s="6" t="n"/>
      <c r="H63" s="6" t="n"/>
      <c r="I63" s="6" t="n"/>
      <c r="J63" s="8" t="n"/>
      <c r="K63" s="6" t="n"/>
      <c r="L63" s="9" t="n"/>
      <c r="M63" s="10" t="n"/>
      <c r="N63" s="10" t="n"/>
      <c r="O63" s="11">
        <f>IF(A63="","",IFERROR(VLOOKUP(G63,'Cadastros'!$A$5:$B$104,2,0),0))</f>
        <v/>
      </c>
      <c r="P63" s="11">
        <f>IF(A63="","",L63*O63)</f>
        <v/>
      </c>
      <c r="Q63" s="11">
        <f>IF(A63="","",SUM(M63:P63))</f>
        <v/>
      </c>
      <c r="R63" s="8" t="n"/>
      <c r="S63" s="8" t="n"/>
      <c r="T63" s="8" t="n"/>
      <c r="U63" s="6" t="n"/>
      <c r="V63" s="12">
        <f>IF(A63="","",IF(AND(R63&lt;&gt;'Cadastros'!$F$8,R63&lt;&gt;'Cadastros'!$F$9,C63&lt;TODAY()),'Cadastros'!$F$10,IF(R63='Cadastros'!$F$8,'Cadastros'!$F$8,IF(R63='Cadastros'!$F$9,'Cadastros'!$F$9,'Cadastros'!$F$7))))</f>
        <v/>
      </c>
    </row>
    <row r="64">
      <c r="A64" s="6" t="n"/>
      <c r="B64" s="7" t="n"/>
      <c r="C64" s="7" t="n"/>
      <c r="D64" s="6" t="n"/>
      <c r="E64" s="6" t="n"/>
      <c r="F64" s="6" t="n"/>
      <c r="G64" s="6" t="n"/>
      <c r="H64" s="6" t="n"/>
      <c r="I64" s="6" t="n"/>
      <c r="J64" s="8" t="n"/>
      <c r="K64" s="6" t="n"/>
      <c r="L64" s="9" t="n"/>
      <c r="M64" s="10" t="n"/>
      <c r="N64" s="10" t="n"/>
      <c r="O64" s="11">
        <f>IF(A64="","",IFERROR(VLOOKUP(G64,'Cadastros'!$A$5:$B$104,2,0),0))</f>
        <v/>
      </c>
      <c r="P64" s="11">
        <f>IF(A64="","",L64*O64)</f>
        <v/>
      </c>
      <c r="Q64" s="11">
        <f>IF(A64="","",SUM(M64:P64))</f>
        <v/>
      </c>
      <c r="R64" s="8" t="n"/>
      <c r="S64" s="8" t="n"/>
      <c r="T64" s="8" t="n"/>
      <c r="U64" s="6" t="n"/>
      <c r="V64" s="12">
        <f>IF(A64="","",IF(AND(R64&lt;&gt;'Cadastros'!$F$8,R64&lt;&gt;'Cadastros'!$F$9,C64&lt;TODAY()),'Cadastros'!$F$10,IF(R64='Cadastros'!$F$8,'Cadastros'!$F$8,IF(R64='Cadastros'!$F$9,'Cadastros'!$F$9,'Cadastros'!$F$7))))</f>
        <v/>
      </c>
    </row>
    <row r="65">
      <c r="A65" s="6" t="n"/>
      <c r="B65" s="7" t="n"/>
      <c r="C65" s="7" t="n"/>
      <c r="D65" s="6" t="n"/>
      <c r="E65" s="6" t="n"/>
      <c r="F65" s="6" t="n"/>
      <c r="G65" s="6" t="n"/>
      <c r="H65" s="6" t="n"/>
      <c r="I65" s="6" t="n"/>
      <c r="J65" s="8" t="n"/>
      <c r="K65" s="6" t="n"/>
      <c r="L65" s="9" t="n"/>
      <c r="M65" s="10" t="n"/>
      <c r="N65" s="10" t="n"/>
      <c r="O65" s="11">
        <f>IF(A65="","",IFERROR(VLOOKUP(G65,'Cadastros'!$A$5:$B$104,2,0),0))</f>
        <v/>
      </c>
      <c r="P65" s="11">
        <f>IF(A65="","",L65*O65)</f>
        <v/>
      </c>
      <c r="Q65" s="11">
        <f>IF(A65="","",SUM(M65:P65))</f>
        <v/>
      </c>
      <c r="R65" s="8" t="n"/>
      <c r="S65" s="8" t="n"/>
      <c r="T65" s="8" t="n"/>
      <c r="U65" s="6" t="n"/>
      <c r="V65" s="12">
        <f>IF(A65="","",IF(AND(R65&lt;&gt;'Cadastros'!$F$8,R65&lt;&gt;'Cadastros'!$F$9,C65&lt;TODAY()),'Cadastros'!$F$10,IF(R65='Cadastros'!$F$8,'Cadastros'!$F$8,IF(R65='Cadastros'!$F$9,'Cadastros'!$F$9,'Cadastros'!$F$7))))</f>
        <v/>
      </c>
    </row>
    <row r="66">
      <c r="A66" s="6" t="n"/>
      <c r="B66" s="7" t="n"/>
      <c r="C66" s="7" t="n"/>
      <c r="D66" s="6" t="n"/>
      <c r="E66" s="6" t="n"/>
      <c r="F66" s="6" t="n"/>
      <c r="G66" s="6" t="n"/>
      <c r="H66" s="6" t="n"/>
      <c r="I66" s="6" t="n"/>
      <c r="J66" s="8" t="n"/>
      <c r="K66" s="6" t="n"/>
      <c r="L66" s="9" t="n"/>
      <c r="M66" s="10" t="n"/>
      <c r="N66" s="10" t="n"/>
      <c r="O66" s="11">
        <f>IF(A66="","",IFERROR(VLOOKUP(G66,'Cadastros'!$A$5:$B$104,2,0),0))</f>
        <v/>
      </c>
      <c r="P66" s="11">
        <f>IF(A66="","",L66*O66)</f>
        <v/>
      </c>
      <c r="Q66" s="11">
        <f>IF(A66="","",SUM(M66:P66))</f>
        <v/>
      </c>
      <c r="R66" s="8" t="n"/>
      <c r="S66" s="8" t="n"/>
      <c r="T66" s="8" t="n"/>
      <c r="U66" s="6" t="n"/>
      <c r="V66" s="12">
        <f>IF(A66="","",IF(AND(R66&lt;&gt;'Cadastros'!$F$8,R66&lt;&gt;'Cadastros'!$F$9,C66&lt;TODAY()),'Cadastros'!$F$10,IF(R66='Cadastros'!$F$8,'Cadastros'!$F$8,IF(R66='Cadastros'!$F$9,'Cadastros'!$F$9,'Cadastros'!$F$7))))</f>
        <v/>
      </c>
    </row>
    <row r="67">
      <c r="A67" s="6" t="n"/>
      <c r="B67" s="7" t="n"/>
      <c r="C67" s="7" t="n"/>
      <c r="D67" s="6" t="n"/>
      <c r="E67" s="6" t="n"/>
      <c r="F67" s="6" t="n"/>
      <c r="G67" s="6" t="n"/>
      <c r="H67" s="6" t="n"/>
      <c r="I67" s="6" t="n"/>
      <c r="J67" s="8" t="n"/>
      <c r="K67" s="6" t="n"/>
      <c r="L67" s="9" t="n"/>
      <c r="M67" s="10" t="n"/>
      <c r="N67" s="10" t="n"/>
      <c r="O67" s="11">
        <f>IF(A67="","",IFERROR(VLOOKUP(G67,'Cadastros'!$A$5:$B$104,2,0),0))</f>
        <v/>
      </c>
      <c r="P67" s="11">
        <f>IF(A67="","",L67*O67)</f>
        <v/>
      </c>
      <c r="Q67" s="11">
        <f>IF(A67="","",SUM(M67:P67))</f>
        <v/>
      </c>
      <c r="R67" s="8" t="n"/>
      <c r="S67" s="8" t="n"/>
      <c r="T67" s="8" t="n"/>
      <c r="U67" s="6" t="n"/>
      <c r="V67" s="12">
        <f>IF(A67="","",IF(AND(R67&lt;&gt;'Cadastros'!$F$8,R67&lt;&gt;'Cadastros'!$F$9,C67&lt;TODAY()),'Cadastros'!$F$10,IF(R67='Cadastros'!$F$8,'Cadastros'!$F$8,IF(R67='Cadastros'!$F$9,'Cadastros'!$F$9,'Cadastros'!$F$7))))</f>
        <v/>
      </c>
    </row>
    <row r="68">
      <c r="A68" s="6" t="n"/>
      <c r="B68" s="7" t="n"/>
      <c r="C68" s="7" t="n"/>
      <c r="D68" s="6" t="n"/>
      <c r="E68" s="6" t="n"/>
      <c r="F68" s="6" t="n"/>
      <c r="G68" s="6" t="n"/>
      <c r="H68" s="6" t="n"/>
      <c r="I68" s="6" t="n"/>
      <c r="J68" s="8" t="n"/>
      <c r="K68" s="6" t="n"/>
      <c r="L68" s="9" t="n"/>
      <c r="M68" s="10" t="n"/>
      <c r="N68" s="10" t="n"/>
      <c r="O68" s="11">
        <f>IF(A68="","",IFERROR(VLOOKUP(G68,'Cadastros'!$A$5:$B$104,2,0),0))</f>
        <v/>
      </c>
      <c r="P68" s="11">
        <f>IF(A68="","",L68*O68)</f>
        <v/>
      </c>
      <c r="Q68" s="11">
        <f>IF(A68="","",SUM(M68:P68))</f>
        <v/>
      </c>
      <c r="R68" s="8" t="n"/>
      <c r="S68" s="8" t="n"/>
      <c r="T68" s="8" t="n"/>
      <c r="U68" s="6" t="n"/>
      <c r="V68" s="12">
        <f>IF(A68="","",IF(AND(R68&lt;&gt;'Cadastros'!$F$8,R68&lt;&gt;'Cadastros'!$F$9,C68&lt;TODAY()),'Cadastros'!$F$10,IF(R68='Cadastros'!$F$8,'Cadastros'!$F$8,IF(R68='Cadastros'!$F$9,'Cadastros'!$F$9,'Cadastros'!$F$7))))</f>
        <v/>
      </c>
    </row>
    <row r="69">
      <c r="A69" s="6" t="n"/>
      <c r="B69" s="7" t="n"/>
      <c r="C69" s="7" t="n"/>
      <c r="D69" s="6" t="n"/>
      <c r="E69" s="6" t="n"/>
      <c r="F69" s="6" t="n"/>
      <c r="G69" s="6" t="n"/>
      <c r="H69" s="6" t="n"/>
      <c r="I69" s="6" t="n"/>
      <c r="J69" s="8" t="n"/>
      <c r="K69" s="6" t="n"/>
      <c r="L69" s="9" t="n"/>
      <c r="M69" s="10" t="n"/>
      <c r="N69" s="10" t="n"/>
      <c r="O69" s="11">
        <f>IF(A69="","",IFERROR(VLOOKUP(G69,'Cadastros'!$A$5:$B$104,2,0),0))</f>
        <v/>
      </c>
      <c r="P69" s="11">
        <f>IF(A69="","",L69*O69)</f>
        <v/>
      </c>
      <c r="Q69" s="11">
        <f>IF(A69="","",SUM(M69:P69))</f>
        <v/>
      </c>
      <c r="R69" s="8" t="n"/>
      <c r="S69" s="8" t="n"/>
      <c r="T69" s="8" t="n"/>
      <c r="U69" s="6" t="n"/>
      <c r="V69" s="12">
        <f>IF(A69="","",IF(AND(R69&lt;&gt;'Cadastros'!$F$8,R69&lt;&gt;'Cadastros'!$F$9,C69&lt;TODAY()),'Cadastros'!$F$10,IF(R69='Cadastros'!$F$8,'Cadastros'!$F$8,IF(R69='Cadastros'!$F$9,'Cadastros'!$F$9,'Cadastros'!$F$7))))</f>
        <v/>
      </c>
    </row>
    <row r="70">
      <c r="A70" s="6" t="n"/>
      <c r="B70" s="7" t="n"/>
      <c r="C70" s="7" t="n"/>
      <c r="D70" s="6" t="n"/>
      <c r="E70" s="6" t="n"/>
      <c r="F70" s="6" t="n"/>
      <c r="G70" s="6" t="n"/>
      <c r="H70" s="6" t="n"/>
      <c r="I70" s="6" t="n"/>
      <c r="J70" s="8" t="n"/>
      <c r="K70" s="6" t="n"/>
      <c r="L70" s="9" t="n"/>
      <c r="M70" s="10" t="n"/>
      <c r="N70" s="10" t="n"/>
      <c r="O70" s="11">
        <f>IF(A70="","",IFERROR(VLOOKUP(G70,'Cadastros'!$A$5:$B$104,2,0),0))</f>
        <v/>
      </c>
      <c r="P70" s="11">
        <f>IF(A70="","",L70*O70)</f>
        <v/>
      </c>
      <c r="Q70" s="11">
        <f>IF(A70="","",SUM(M70:P70))</f>
        <v/>
      </c>
      <c r="R70" s="8" t="n"/>
      <c r="S70" s="8" t="n"/>
      <c r="T70" s="8" t="n"/>
      <c r="U70" s="6" t="n"/>
      <c r="V70" s="12">
        <f>IF(A70="","",IF(AND(R70&lt;&gt;'Cadastros'!$F$8,R70&lt;&gt;'Cadastros'!$F$9,C70&lt;TODAY()),'Cadastros'!$F$10,IF(R70='Cadastros'!$F$8,'Cadastros'!$F$8,IF(R70='Cadastros'!$F$9,'Cadastros'!$F$9,'Cadastros'!$F$7))))</f>
        <v/>
      </c>
    </row>
    <row r="71">
      <c r="A71" s="6" t="n"/>
      <c r="B71" s="7" t="n"/>
      <c r="C71" s="7" t="n"/>
      <c r="D71" s="6" t="n"/>
      <c r="E71" s="6" t="n"/>
      <c r="F71" s="6" t="n"/>
      <c r="G71" s="6" t="n"/>
      <c r="H71" s="6" t="n"/>
      <c r="I71" s="6" t="n"/>
      <c r="J71" s="8" t="n"/>
      <c r="K71" s="6" t="n"/>
      <c r="L71" s="9" t="n"/>
      <c r="M71" s="10" t="n"/>
      <c r="N71" s="10" t="n"/>
      <c r="O71" s="11">
        <f>IF(A71="","",IFERROR(VLOOKUP(G71,'Cadastros'!$A$5:$B$104,2,0),0))</f>
        <v/>
      </c>
      <c r="P71" s="11">
        <f>IF(A71="","",L71*O71)</f>
        <v/>
      </c>
      <c r="Q71" s="11">
        <f>IF(A71="","",SUM(M71:P71))</f>
        <v/>
      </c>
      <c r="R71" s="8" t="n"/>
      <c r="S71" s="8" t="n"/>
      <c r="T71" s="8" t="n"/>
      <c r="U71" s="6" t="n"/>
      <c r="V71" s="12">
        <f>IF(A71="","",IF(AND(R71&lt;&gt;'Cadastros'!$F$8,R71&lt;&gt;'Cadastros'!$F$9,C71&lt;TODAY()),'Cadastros'!$F$10,IF(R71='Cadastros'!$F$8,'Cadastros'!$F$8,IF(R71='Cadastros'!$F$9,'Cadastros'!$F$9,'Cadastros'!$F$7))))</f>
        <v/>
      </c>
    </row>
    <row r="72">
      <c r="A72" s="6" t="n"/>
      <c r="B72" s="7" t="n"/>
      <c r="C72" s="7" t="n"/>
      <c r="D72" s="6" t="n"/>
      <c r="E72" s="6" t="n"/>
      <c r="F72" s="6" t="n"/>
      <c r="G72" s="6" t="n"/>
      <c r="H72" s="6" t="n"/>
      <c r="I72" s="6" t="n"/>
      <c r="J72" s="8" t="n"/>
      <c r="K72" s="6" t="n"/>
      <c r="L72" s="9" t="n"/>
      <c r="M72" s="10" t="n"/>
      <c r="N72" s="10" t="n"/>
      <c r="O72" s="11">
        <f>IF(A72="","",IFERROR(VLOOKUP(G72,'Cadastros'!$A$5:$B$104,2,0),0))</f>
        <v/>
      </c>
      <c r="P72" s="11">
        <f>IF(A72="","",L72*O72)</f>
        <v/>
      </c>
      <c r="Q72" s="11">
        <f>IF(A72="","",SUM(M72:P72))</f>
        <v/>
      </c>
      <c r="R72" s="8" t="n"/>
      <c r="S72" s="8" t="n"/>
      <c r="T72" s="8" t="n"/>
      <c r="U72" s="6" t="n"/>
      <c r="V72" s="12">
        <f>IF(A72="","",IF(AND(R72&lt;&gt;'Cadastros'!$F$8,R72&lt;&gt;'Cadastros'!$F$9,C72&lt;TODAY()),'Cadastros'!$F$10,IF(R72='Cadastros'!$F$8,'Cadastros'!$F$8,IF(R72='Cadastros'!$F$9,'Cadastros'!$F$9,'Cadastros'!$F$7))))</f>
        <v/>
      </c>
    </row>
    <row r="73">
      <c r="A73" s="6" t="n"/>
      <c r="B73" s="7" t="n"/>
      <c r="C73" s="7" t="n"/>
      <c r="D73" s="6" t="n"/>
      <c r="E73" s="6" t="n"/>
      <c r="F73" s="6" t="n"/>
      <c r="G73" s="6" t="n"/>
      <c r="H73" s="6" t="n"/>
      <c r="I73" s="6" t="n"/>
      <c r="J73" s="8" t="n"/>
      <c r="K73" s="6" t="n"/>
      <c r="L73" s="9" t="n"/>
      <c r="M73" s="10" t="n"/>
      <c r="N73" s="10" t="n"/>
      <c r="O73" s="11">
        <f>IF(A73="","",IFERROR(VLOOKUP(G73,'Cadastros'!$A$5:$B$104,2,0),0))</f>
        <v/>
      </c>
      <c r="P73" s="11">
        <f>IF(A73="","",L73*O73)</f>
        <v/>
      </c>
      <c r="Q73" s="11">
        <f>IF(A73="","",SUM(M73:P73))</f>
        <v/>
      </c>
      <c r="R73" s="8" t="n"/>
      <c r="S73" s="8" t="n"/>
      <c r="T73" s="8" t="n"/>
      <c r="U73" s="6" t="n"/>
      <c r="V73" s="12">
        <f>IF(A73="","",IF(AND(R73&lt;&gt;'Cadastros'!$F$8,R73&lt;&gt;'Cadastros'!$F$9,C73&lt;TODAY()),'Cadastros'!$F$10,IF(R73='Cadastros'!$F$8,'Cadastros'!$F$8,IF(R73='Cadastros'!$F$9,'Cadastros'!$F$9,'Cadastros'!$F$7))))</f>
        <v/>
      </c>
    </row>
    <row r="74">
      <c r="A74" s="6" t="n"/>
      <c r="B74" s="7" t="n"/>
      <c r="C74" s="7" t="n"/>
      <c r="D74" s="6" t="n"/>
      <c r="E74" s="6" t="n"/>
      <c r="F74" s="6" t="n"/>
      <c r="G74" s="6" t="n"/>
      <c r="H74" s="6" t="n"/>
      <c r="I74" s="6" t="n"/>
      <c r="J74" s="8" t="n"/>
      <c r="K74" s="6" t="n"/>
      <c r="L74" s="9" t="n"/>
      <c r="M74" s="10" t="n"/>
      <c r="N74" s="10" t="n"/>
      <c r="O74" s="11">
        <f>IF(A74="","",IFERROR(VLOOKUP(G74,'Cadastros'!$A$5:$B$104,2,0),0))</f>
        <v/>
      </c>
      <c r="P74" s="11">
        <f>IF(A74="","",L74*O74)</f>
        <v/>
      </c>
      <c r="Q74" s="11">
        <f>IF(A74="","",SUM(M74:P74))</f>
        <v/>
      </c>
      <c r="R74" s="8" t="n"/>
      <c r="S74" s="8" t="n"/>
      <c r="T74" s="8" t="n"/>
      <c r="U74" s="6" t="n"/>
      <c r="V74" s="12">
        <f>IF(A74="","",IF(AND(R74&lt;&gt;'Cadastros'!$F$8,R74&lt;&gt;'Cadastros'!$F$9,C74&lt;TODAY()),'Cadastros'!$F$10,IF(R74='Cadastros'!$F$8,'Cadastros'!$F$8,IF(R74='Cadastros'!$F$9,'Cadastros'!$F$9,'Cadastros'!$F$7))))</f>
        <v/>
      </c>
    </row>
    <row r="75">
      <c r="A75" s="6" t="n"/>
      <c r="B75" s="7" t="n"/>
      <c r="C75" s="7" t="n"/>
      <c r="D75" s="6" t="n"/>
      <c r="E75" s="6" t="n"/>
      <c r="F75" s="6" t="n"/>
      <c r="G75" s="6" t="n"/>
      <c r="H75" s="6" t="n"/>
      <c r="I75" s="6" t="n"/>
      <c r="J75" s="8" t="n"/>
      <c r="K75" s="6" t="n"/>
      <c r="L75" s="9" t="n"/>
      <c r="M75" s="10" t="n"/>
      <c r="N75" s="10" t="n"/>
      <c r="O75" s="11">
        <f>IF(A75="","",IFERROR(VLOOKUP(G75,'Cadastros'!$A$5:$B$104,2,0),0))</f>
        <v/>
      </c>
      <c r="P75" s="11">
        <f>IF(A75="","",L75*O75)</f>
        <v/>
      </c>
      <c r="Q75" s="11">
        <f>IF(A75="","",SUM(M75:P75))</f>
        <v/>
      </c>
      <c r="R75" s="8" t="n"/>
      <c r="S75" s="8" t="n"/>
      <c r="T75" s="8" t="n"/>
      <c r="U75" s="6" t="n"/>
      <c r="V75" s="12">
        <f>IF(A75="","",IF(AND(R75&lt;&gt;'Cadastros'!$F$8,R75&lt;&gt;'Cadastros'!$F$9,C75&lt;TODAY()),'Cadastros'!$F$10,IF(R75='Cadastros'!$F$8,'Cadastros'!$F$8,IF(R75='Cadastros'!$F$9,'Cadastros'!$F$9,'Cadastros'!$F$7))))</f>
        <v/>
      </c>
    </row>
    <row r="76">
      <c r="A76" s="6" t="n"/>
      <c r="B76" s="7" t="n"/>
      <c r="C76" s="7" t="n"/>
      <c r="D76" s="6" t="n"/>
      <c r="E76" s="6" t="n"/>
      <c r="F76" s="6" t="n"/>
      <c r="G76" s="6" t="n"/>
      <c r="H76" s="6" t="n"/>
      <c r="I76" s="6" t="n"/>
      <c r="J76" s="8" t="n"/>
      <c r="K76" s="6" t="n"/>
      <c r="L76" s="9" t="n"/>
      <c r="M76" s="10" t="n"/>
      <c r="N76" s="10" t="n"/>
      <c r="O76" s="11">
        <f>IF(A76="","",IFERROR(VLOOKUP(G76,'Cadastros'!$A$5:$B$104,2,0),0))</f>
        <v/>
      </c>
      <c r="P76" s="11">
        <f>IF(A76="","",L76*O76)</f>
        <v/>
      </c>
      <c r="Q76" s="11">
        <f>IF(A76="","",SUM(M76:P76))</f>
        <v/>
      </c>
      <c r="R76" s="8" t="n"/>
      <c r="S76" s="8" t="n"/>
      <c r="T76" s="8" t="n"/>
      <c r="U76" s="6" t="n"/>
      <c r="V76" s="12">
        <f>IF(A76="","",IF(AND(R76&lt;&gt;'Cadastros'!$F$8,R76&lt;&gt;'Cadastros'!$F$9,C76&lt;TODAY()),'Cadastros'!$F$10,IF(R76='Cadastros'!$F$8,'Cadastros'!$F$8,IF(R76='Cadastros'!$F$9,'Cadastros'!$F$9,'Cadastros'!$F$7))))</f>
        <v/>
      </c>
    </row>
    <row r="77">
      <c r="A77" s="6" t="n"/>
      <c r="B77" s="7" t="n"/>
      <c r="C77" s="7" t="n"/>
      <c r="D77" s="6" t="n"/>
      <c r="E77" s="6" t="n"/>
      <c r="F77" s="6" t="n"/>
      <c r="G77" s="6" t="n"/>
      <c r="H77" s="6" t="n"/>
      <c r="I77" s="6" t="n"/>
      <c r="J77" s="8" t="n"/>
      <c r="K77" s="6" t="n"/>
      <c r="L77" s="9" t="n"/>
      <c r="M77" s="10" t="n"/>
      <c r="N77" s="10" t="n"/>
      <c r="O77" s="11">
        <f>IF(A77="","",IFERROR(VLOOKUP(G77,'Cadastros'!$A$5:$B$104,2,0),0))</f>
        <v/>
      </c>
      <c r="P77" s="11">
        <f>IF(A77="","",L77*O77)</f>
        <v/>
      </c>
      <c r="Q77" s="11">
        <f>IF(A77="","",SUM(M77:P77))</f>
        <v/>
      </c>
      <c r="R77" s="8" t="n"/>
      <c r="S77" s="8" t="n"/>
      <c r="T77" s="8" t="n"/>
      <c r="U77" s="6" t="n"/>
      <c r="V77" s="12">
        <f>IF(A77="","",IF(AND(R77&lt;&gt;'Cadastros'!$F$8,R77&lt;&gt;'Cadastros'!$F$9,C77&lt;TODAY()),'Cadastros'!$F$10,IF(R77='Cadastros'!$F$8,'Cadastros'!$F$8,IF(R77='Cadastros'!$F$9,'Cadastros'!$F$9,'Cadastros'!$F$7))))</f>
        <v/>
      </c>
    </row>
    <row r="78">
      <c r="A78" s="6" t="n"/>
      <c r="B78" s="7" t="n"/>
      <c r="C78" s="7" t="n"/>
      <c r="D78" s="6" t="n"/>
      <c r="E78" s="6" t="n"/>
      <c r="F78" s="6" t="n"/>
      <c r="G78" s="6" t="n"/>
      <c r="H78" s="6" t="n"/>
      <c r="I78" s="6" t="n"/>
      <c r="J78" s="8" t="n"/>
      <c r="K78" s="6" t="n"/>
      <c r="L78" s="9" t="n"/>
      <c r="M78" s="10" t="n"/>
      <c r="N78" s="10" t="n"/>
      <c r="O78" s="11">
        <f>IF(A78="","",IFERROR(VLOOKUP(G78,'Cadastros'!$A$5:$B$104,2,0),0))</f>
        <v/>
      </c>
      <c r="P78" s="11">
        <f>IF(A78="","",L78*O78)</f>
        <v/>
      </c>
      <c r="Q78" s="11">
        <f>IF(A78="","",SUM(M78:P78))</f>
        <v/>
      </c>
      <c r="R78" s="8" t="n"/>
      <c r="S78" s="8" t="n"/>
      <c r="T78" s="8" t="n"/>
      <c r="U78" s="6" t="n"/>
      <c r="V78" s="12">
        <f>IF(A78="","",IF(AND(R78&lt;&gt;'Cadastros'!$F$8,R78&lt;&gt;'Cadastros'!$F$9,C78&lt;TODAY()),'Cadastros'!$F$10,IF(R78='Cadastros'!$F$8,'Cadastros'!$F$8,IF(R78='Cadastros'!$F$9,'Cadastros'!$F$9,'Cadastros'!$F$7))))</f>
        <v/>
      </c>
    </row>
    <row r="79">
      <c r="A79" s="6" t="n"/>
      <c r="B79" s="7" t="n"/>
      <c r="C79" s="7" t="n"/>
      <c r="D79" s="6" t="n"/>
      <c r="E79" s="6" t="n"/>
      <c r="F79" s="6" t="n"/>
      <c r="G79" s="6" t="n"/>
      <c r="H79" s="6" t="n"/>
      <c r="I79" s="6" t="n"/>
      <c r="J79" s="8" t="n"/>
      <c r="K79" s="6" t="n"/>
      <c r="L79" s="9" t="n"/>
      <c r="M79" s="10" t="n"/>
      <c r="N79" s="10" t="n"/>
      <c r="O79" s="11">
        <f>IF(A79="","",IFERROR(VLOOKUP(G79,'Cadastros'!$A$5:$B$104,2,0),0))</f>
        <v/>
      </c>
      <c r="P79" s="11">
        <f>IF(A79="","",L79*O79)</f>
        <v/>
      </c>
      <c r="Q79" s="11">
        <f>IF(A79="","",SUM(M79:P79))</f>
        <v/>
      </c>
      <c r="R79" s="8" t="n"/>
      <c r="S79" s="8" t="n"/>
      <c r="T79" s="8" t="n"/>
      <c r="U79" s="6" t="n"/>
      <c r="V79" s="12">
        <f>IF(A79="","",IF(AND(R79&lt;&gt;'Cadastros'!$F$8,R79&lt;&gt;'Cadastros'!$F$9,C79&lt;TODAY()),'Cadastros'!$F$10,IF(R79='Cadastros'!$F$8,'Cadastros'!$F$8,IF(R79='Cadastros'!$F$9,'Cadastros'!$F$9,'Cadastros'!$F$7))))</f>
        <v/>
      </c>
    </row>
    <row r="80">
      <c r="A80" s="6" t="n"/>
      <c r="B80" s="7" t="n"/>
      <c r="C80" s="7" t="n"/>
      <c r="D80" s="6" t="n"/>
      <c r="E80" s="6" t="n"/>
      <c r="F80" s="6" t="n"/>
      <c r="G80" s="6" t="n"/>
      <c r="H80" s="6" t="n"/>
      <c r="I80" s="6" t="n"/>
      <c r="J80" s="8" t="n"/>
      <c r="K80" s="6" t="n"/>
      <c r="L80" s="9" t="n"/>
      <c r="M80" s="10" t="n"/>
      <c r="N80" s="10" t="n"/>
      <c r="O80" s="11">
        <f>IF(A80="","",IFERROR(VLOOKUP(G80,'Cadastros'!$A$5:$B$104,2,0),0))</f>
        <v/>
      </c>
      <c r="P80" s="11">
        <f>IF(A80="","",L80*O80)</f>
        <v/>
      </c>
      <c r="Q80" s="11">
        <f>IF(A80="","",SUM(M80:P80))</f>
        <v/>
      </c>
      <c r="R80" s="8" t="n"/>
      <c r="S80" s="8" t="n"/>
      <c r="T80" s="8" t="n"/>
      <c r="U80" s="6" t="n"/>
      <c r="V80" s="12">
        <f>IF(A80="","",IF(AND(R80&lt;&gt;'Cadastros'!$F$8,R80&lt;&gt;'Cadastros'!$F$9,C80&lt;TODAY()),'Cadastros'!$F$10,IF(R80='Cadastros'!$F$8,'Cadastros'!$F$8,IF(R80='Cadastros'!$F$9,'Cadastros'!$F$9,'Cadastros'!$F$7))))</f>
        <v/>
      </c>
    </row>
    <row r="81">
      <c r="A81" s="6" t="n"/>
      <c r="B81" s="7" t="n"/>
      <c r="C81" s="7" t="n"/>
      <c r="D81" s="6" t="n"/>
      <c r="E81" s="6" t="n"/>
      <c r="F81" s="6" t="n"/>
      <c r="G81" s="6" t="n"/>
      <c r="H81" s="6" t="n"/>
      <c r="I81" s="6" t="n"/>
      <c r="J81" s="8" t="n"/>
      <c r="K81" s="6" t="n"/>
      <c r="L81" s="9" t="n"/>
      <c r="M81" s="10" t="n"/>
      <c r="N81" s="10" t="n"/>
      <c r="O81" s="11">
        <f>IF(A81="","",IFERROR(VLOOKUP(G81,'Cadastros'!$A$5:$B$104,2,0),0))</f>
        <v/>
      </c>
      <c r="P81" s="11">
        <f>IF(A81="","",L81*O81)</f>
        <v/>
      </c>
      <c r="Q81" s="11">
        <f>IF(A81="","",SUM(M81:P81))</f>
        <v/>
      </c>
      <c r="R81" s="8" t="n"/>
      <c r="S81" s="8" t="n"/>
      <c r="T81" s="8" t="n"/>
      <c r="U81" s="6" t="n"/>
      <c r="V81" s="12">
        <f>IF(A81="","",IF(AND(R81&lt;&gt;'Cadastros'!$F$8,R81&lt;&gt;'Cadastros'!$F$9,C81&lt;TODAY()),'Cadastros'!$F$10,IF(R81='Cadastros'!$F$8,'Cadastros'!$F$8,IF(R81='Cadastros'!$F$9,'Cadastros'!$F$9,'Cadastros'!$F$7))))</f>
        <v/>
      </c>
    </row>
    <row r="82">
      <c r="A82" s="6" t="n"/>
      <c r="B82" s="7" t="n"/>
      <c r="C82" s="7" t="n"/>
      <c r="D82" s="6" t="n"/>
      <c r="E82" s="6" t="n"/>
      <c r="F82" s="6" t="n"/>
      <c r="G82" s="6" t="n"/>
      <c r="H82" s="6" t="n"/>
      <c r="I82" s="6" t="n"/>
      <c r="J82" s="8" t="n"/>
      <c r="K82" s="6" t="n"/>
      <c r="L82" s="9" t="n"/>
      <c r="M82" s="10" t="n"/>
      <c r="N82" s="10" t="n"/>
      <c r="O82" s="11">
        <f>IF(A82="","",IFERROR(VLOOKUP(G82,'Cadastros'!$A$5:$B$104,2,0),0))</f>
        <v/>
      </c>
      <c r="P82" s="11">
        <f>IF(A82="","",L82*O82)</f>
        <v/>
      </c>
      <c r="Q82" s="11">
        <f>IF(A82="","",SUM(M82:P82))</f>
        <v/>
      </c>
      <c r="R82" s="8" t="n"/>
      <c r="S82" s="8" t="n"/>
      <c r="T82" s="8" t="n"/>
      <c r="U82" s="6" t="n"/>
      <c r="V82" s="12">
        <f>IF(A82="","",IF(AND(R82&lt;&gt;'Cadastros'!$F$8,R82&lt;&gt;'Cadastros'!$F$9,C82&lt;TODAY()),'Cadastros'!$F$10,IF(R82='Cadastros'!$F$8,'Cadastros'!$F$8,IF(R82='Cadastros'!$F$9,'Cadastros'!$F$9,'Cadastros'!$F$7))))</f>
        <v/>
      </c>
    </row>
    <row r="83">
      <c r="A83" s="6" t="n"/>
      <c r="B83" s="7" t="n"/>
      <c r="C83" s="7" t="n"/>
      <c r="D83" s="6" t="n"/>
      <c r="E83" s="6" t="n"/>
      <c r="F83" s="6" t="n"/>
      <c r="G83" s="6" t="n"/>
      <c r="H83" s="6" t="n"/>
      <c r="I83" s="6" t="n"/>
      <c r="J83" s="8" t="n"/>
      <c r="K83" s="6" t="n"/>
      <c r="L83" s="9" t="n"/>
      <c r="M83" s="10" t="n"/>
      <c r="N83" s="10" t="n"/>
      <c r="O83" s="11">
        <f>IF(A83="","",IFERROR(VLOOKUP(G83,'Cadastros'!$A$5:$B$104,2,0),0))</f>
        <v/>
      </c>
      <c r="P83" s="11">
        <f>IF(A83="","",L83*O83)</f>
        <v/>
      </c>
      <c r="Q83" s="11">
        <f>IF(A83="","",SUM(M83:P83))</f>
        <v/>
      </c>
      <c r="R83" s="8" t="n"/>
      <c r="S83" s="8" t="n"/>
      <c r="T83" s="8" t="n"/>
      <c r="U83" s="6" t="n"/>
      <c r="V83" s="12">
        <f>IF(A83="","",IF(AND(R83&lt;&gt;'Cadastros'!$F$8,R83&lt;&gt;'Cadastros'!$F$9,C83&lt;TODAY()),'Cadastros'!$F$10,IF(R83='Cadastros'!$F$8,'Cadastros'!$F$8,IF(R83='Cadastros'!$F$9,'Cadastros'!$F$9,'Cadastros'!$F$7))))</f>
        <v/>
      </c>
    </row>
    <row r="84">
      <c r="A84" s="6" t="n"/>
      <c r="B84" s="7" t="n"/>
      <c r="C84" s="7" t="n"/>
      <c r="D84" s="6" t="n"/>
      <c r="E84" s="6" t="n"/>
      <c r="F84" s="6" t="n"/>
      <c r="G84" s="6" t="n"/>
      <c r="H84" s="6" t="n"/>
      <c r="I84" s="6" t="n"/>
      <c r="J84" s="8" t="n"/>
      <c r="K84" s="6" t="n"/>
      <c r="L84" s="9" t="n"/>
      <c r="M84" s="10" t="n"/>
      <c r="N84" s="10" t="n"/>
      <c r="O84" s="11">
        <f>IF(A84="","",IFERROR(VLOOKUP(G84,'Cadastros'!$A$5:$B$104,2,0),0))</f>
        <v/>
      </c>
      <c r="P84" s="11">
        <f>IF(A84="","",L84*O84)</f>
        <v/>
      </c>
      <c r="Q84" s="11">
        <f>IF(A84="","",SUM(M84:P84))</f>
        <v/>
      </c>
      <c r="R84" s="8" t="n"/>
      <c r="S84" s="8" t="n"/>
      <c r="T84" s="8" t="n"/>
      <c r="U84" s="6" t="n"/>
      <c r="V84" s="12">
        <f>IF(A84="","",IF(AND(R84&lt;&gt;'Cadastros'!$F$8,R84&lt;&gt;'Cadastros'!$F$9,C84&lt;TODAY()),'Cadastros'!$F$10,IF(R84='Cadastros'!$F$8,'Cadastros'!$F$8,IF(R84='Cadastros'!$F$9,'Cadastros'!$F$9,'Cadastros'!$F$7))))</f>
        <v/>
      </c>
    </row>
    <row r="85">
      <c r="A85" s="6" t="n"/>
      <c r="B85" s="7" t="n"/>
      <c r="C85" s="7" t="n"/>
      <c r="D85" s="6" t="n"/>
      <c r="E85" s="6" t="n"/>
      <c r="F85" s="6" t="n"/>
      <c r="G85" s="6" t="n"/>
      <c r="H85" s="6" t="n"/>
      <c r="I85" s="6" t="n"/>
      <c r="J85" s="8" t="n"/>
      <c r="K85" s="6" t="n"/>
      <c r="L85" s="9" t="n"/>
      <c r="M85" s="10" t="n"/>
      <c r="N85" s="10" t="n"/>
      <c r="O85" s="11">
        <f>IF(A85="","",IFERROR(VLOOKUP(G85,'Cadastros'!$A$5:$B$104,2,0),0))</f>
        <v/>
      </c>
      <c r="P85" s="11">
        <f>IF(A85="","",L85*O85)</f>
        <v/>
      </c>
      <c r="Q85" s="11">
        <f>IF(A85="","",SUM(M85:P85))</f>
        <v/>
      </c>
      <c r="R85" s="8" t="n"/>
      <c r="S85" s="8" t="n"/>
      <c r="T85" s="8" t="n"/>
      <c r="U85" s="6" t="n"/>
      <c r="V85" s="12">
        <f>IF(A85="","",IF(AND(R85&lt;&gt;'Cadastros'!$F$8,R85&lt;&gt;'Cadastros'!$F$9,C85&lt;TODAY()),'Cadastros'!$F$10,IF(R85='Cadastros'!$F$8,'Cadastros'!$F$8,IF(R85='Cadastros'!$F$9,'Cadastros'!$F$9,'Cadastros'!$F$7))))</f>
        <v/>
      </c>
    </row>
    <row r="86">
      <c r="A86" s="6" t="n"/>
      <c r="B86" s="7" t="n"/>
      <c r="C86" s="7" t="n"/>
      <c r="D86" s="6" t="n"/>
      <c r="E86" s="6" t="n"/>
      <c r="F86" s="6" t="n"/>
      <c r="G86" s="6" t="n"/>
      <c r="H86" s="6" t="n"/>
      <c r="I86" s="6" t="n"/>
      <c r="J86" s="8" t="n"/>
      <c r="K86" s="6" t="n"/>
      <c r="L86" s="9" t="n"/>
      <c r="M86" s="10" t="n"/>
      <c r="N86" s="10" t="n"/>
      <c r="O86" s="11">
        <f>IF(A86="","",IFERROR(VLOOKUP(G86,'Cadastros'!$A$5:$B$104,2,0),0))</f>
        <v/>
      </c>
      <c r="P86" s="11">
        <f>IF(A86="","",L86*O86)</f>
        <v/>
      </c>
      <c r="Q86" s="11">
        <f>IF(A86="","",SUM(M86:P86))</f>
        <v/>
      </c>
      <c r="R86" s="8" t="n"/>
      <c r="S86" s="8" t="n"/>
      <c r="T86" s="8" t="n"/>
      <c r="U86" s="6" t="n"/>
      <c r="V86" s="12">
        <f>IF(A86="","",IF(AND(R86&lt;&gt;'Cadastros'!$F$8,R86&lt;&gt;'Cadastros'!$F$9,C86&lt;TODAY()),'Cadastros'!$F$10,IF(R86='Cadastros'!$F$8,'Cadastros'!$F$8,IF(R86='Cadastros'!$F$9,'Cadastros'!$F$9,'Cadastros'!$F$7))))</f>
        <v/>
      </c>
    </row>
    <row r="87">
      <c r="A87" s="6" t="n"/>
      <c r="B87" s="7" t="n"/>
      <c r="C87" s="7" t="n"/>
      <c r="D87" s="6" t="n"/>
      <c r="E87" s="6" t="n"/>
      <c r="F87" s="6" t="n"/>
      <c r="G87" s="6" t="n"/>
      <c r="H87" s="6" t="n"/>
      <c r="I87" s="6" t="n"/>
      <c r="J87" s="8" t="n"/>
      <c r="K87" s="6" t="n"/>
      <c r="L87" s="9" t="n"/>
      <c r="M87" s="10" t="n"/>
      <c r="N87" s="10" t="n"/>
      <c r="O87" s="11">
        <f>IF(A87="","",IFERROR(VLOOKUP(G87,'Cadastros'!$A$5:$B$104,2,0),0))</f>
        <v/>
      </c>
      <c r="P87" s="11">
        <f>IF(A87="","",L87*O87)</f>
        <v/>
      </c>
      <c r="Q87" s="11">
        <f>IF(A87="","",SUM(M87:P87))</f>
        <v/>
      </c>
      <c r="R87" s="8" t="n"/>
      <c r="S87" s="8" t="n"/>
      <c r="T87" s="8" t="n"/>
      <c r="U87" s="6" t="n"/>
      <c r="V87" s="12">
        <f>IF(A87="","",IF(AND(R87&lt;&gt;'Cadastros'!$F$8,R87&lt;&gt;'Cadastros'!$F$9,C87&lt;TODAY()),'Cadastros'!$F$10,IF(R87='Cadastros'!$F$8,'Cadastros'!$F$8,IF(R87='Cadastros'!$F$9,'Cadastros'!$F$9,'Cadastros'!$F$7))))</f>
        <v/>
      </c>
    </row>
    <row r="88">
      <c r="A88" s="6" t="n"/>
      <c r="B88" s="7" t="n"/>
      <c r="C88" s="7" t="n"/>
      <c r="D88" s="6" t="n"/>
      <c r="E88" s="6" t="n"/>
      <c r="F88" s="6" t="n"/>
      <c r="G88" s="6" t="n"/>
      <c r="H88" s="6" t="n"/>
      <c r="I88" s="6" t="n"/>
      <c r="J88" s="8" t="n"/>
      <c r="K88" s="6" t="n"/>
      <c r="L88" s="9" t="n"/>
      <c r="M88" s="10" t="n"/>
      <c r="N88" s="10" t="n"/>
      <c r="O88" s="11">
        <f>IF(A88="","",IFERROR(VLOOKUP(G88,'Cadastros'!$A$5:$B$104,2,0),0))</f>
        <v/>
      </c>
      <c r="P88" s="11">
        <f>IF(A88="","",L88*O88)</f>
        <v/>
      </c>
      <c r="Q88" s="11">
        <f>IF(A88="","",SUM(M88:P88))</f>
        <v/>
      </c>
      <c r="R88" s="8" t="n"/>
      <c r="S88" s="8" t="n"/>
      <c r="T88" s="8" t="n"/>
      <c r="U88" s="6" t="n"/>
      <c r="V88" s="12">
        <f>IF(A88="","",IF(AND(R88&lt;&gt;'Cadastros'!$F$8,R88&lt;&gt;'Cadastros'!$F$9,C88&lt;TODAY()),'Cadastros'!$F$10,IF(R88='Cadastros'!$F$8,'Cadastros'!$F$8,IF(R88='Cadastros'!$F$9,'Cadastros'!$F$9,'Cadastros'!$F$7))))</f>
        <v/>
      </c>
    </row>
    <row r="89">
      <c r="A89" s="6" t="n"/>
      <c r="B89" s="7" t="n"/>
      <c r="C89" s="7" t="n"/>
      <c r="D89" s="6" t="n"/>
      <c r="E89" s="6" t="n"/>
      <c r="F89" s="6" t="n"/>
      <c r="G89" s="6" t="n"/>
      <c r="H89" s="6" t="n"/>
      <c r="I89" s="6" t="n"/>
      <c r="J89" s="8" t="n"/>
      <c r="K89" s="6" t="n"/>
      <c r="L89" s="9" t="n"/>
      <c r="M89" s="10" t="n"/>
      <c r="N89" s="10" t="n"/>
      <c r="O89" s="11">
        <f>IF(A89="","",IFERROR(VLOOKUP(G89,'Cadastros'!$A$5:$B$104,2,0),0))</f>
        <v/>
      </c>
      <c r="P89" s="11">
        <f>IF(A89="","",L89*O89)</f>
        <v/>
      </c>
      <c r="Q89" s="11">
        <f>IF(A89="","",SUM(M89:P89))</f>
        <v/>
      </c>
      <c r="R89" s="8" t="n"/>
      <c r="S89" s="8" t="n"/>
      <c r="T89" s="8" t="n"/>
      <c r="U89" s="6" t="n"/>
      <c r="V89" s="12">
        <f>IF(A89="","",IF(AND(R89&lt;&gt;'Cadastros'!$F$8,R89&lt;&gt;'Cadastros'!$F$9,C89&lt;TODAY()),'Cadastros'!$F$10,IF(R89='Cadastros'!$F$8,'Cadastros'!$F$8,IF(R89='Cadastros'!$F$9,'Cadastros'!$F$9,'Cadastros'!$F$7))))</f>
        <v/>
      </c>
    </row>
    <row r="90">
      <c r="A90" s="6" t="n"/>
      <c r="B90" s="7" t="n"/>
      <c r="C90" s="7" t="n"/>
      <c r="D90" s="6" t="n"/>
      <c r="E90" s="6" t="n"/>
      <c r="F90" s="6" t="n"/>
      <c r="G90" s="6" t="n"/>
      <c r="H90" s="6" t="n"/>
      <c r="I90" s="6" t="n"/>
      <c r="J90" s="8" t="n"/>
      <c r="K90" s="6" t="n"/>
      <c r="L90" s="9" t="n"/>
      <c r="M90" s="10" t="n"/>
      <c r="N90" s="10" t="n"/>
      <c r="O90" s="11">
        <f>IF(A90="","",IFERROR(VLOOKUP(G90,'Cadastros'!$A$5:$B$104,2,0),0))</f>
        <v/>
      </c>
      <c r="P90" s="11">
        <f>IF(A90="","",L90*O90)</f>
        <v/>
      </c>
      <c r="Q90" s="11">
        <f>IF(A90="","",SUM(M90:P90))</f>
        <v/>
      </c>
      <c r="R90" s="8" t="n"/>
      <c r="S90" s="8" t="n"/>
      <c r="T90" s="8" t="n"/>
      <c r="U90" s="6" t="n"/>
      <c r="V90" s="12">
        <f>IF(A90="","",IF(AND(R90&lt;&gt;'Cadastros'!$F$8,R90&lt;&gt;'Cadastros'!$F$9,C90&lt;TODAY()),'Cadastros'!$F$10,IF(R90='Cadastros'!$F$8,'Cadastros'!$F$8,IF(R90='Cadastros'!$F$9,'Cadastros'!$F$9,'Cadastros'!$F$7))))</f>
        <v/>
      </c>
    </row>
    <row r="91">
      <c r="A91" s="6" t="n"/>
      <c r="B91" s="7" t="n"/>
      <c r="C91" s="7" t="n"/>
      <c r="D91" s="6" t="n"/>
      <c r="E91" s="6" t="n"/>
      <c r="F91" s="6" t="n"/>
      <c r="G91" s="6" t="n"/>
      <c r="H91" s="6" t="n"/>
      <c r="I91" s="6" t="n"/>
      <c r="J91" s="8" t="n"/>
      <c r="K91" s="6" t="n"/>
      <c r="L91" s="9" t="n"/>
      <c r="M91" s="10" t="n"/>
      <c r="N91" s="10" t="n"/>
      <c r="O91" s="11">
        <f>IF(A91="","",IFERROR(VLOOKUP(G91,'Cadastros'!$A$5:$B$104,2,0),0))</f>
        <v/>
      </c>
      <c r="P91" s="11">
        <f>IF(A91="","",L91*O91)</f>
        <v/>
      </c>
      <c r="Q91" s="11">
        <f>IF(A91="","",SUM(M91:P91))</f>
        <v/>
      </c>
      <c r="R91" s="8" t="n"/>
      <c r="S91" s="8" t="n"/>
      <c r="T91" s="8" t="n"/>
      <c r="U91" s="6" t="n"/>
      <c r="V91" s="12">
        <f>IF(A91="","",IF(AND(R91&lt;&gt;'Cadastros'!$F$8,R91&lt;&gt;'Cadastros'!$F$9,C91&lt;TODAY()),'Cadastros'!$F$10,IF(R91='Cadastros'!$F$8,'Cadastros'!$F$8,IF(R91='Cadastros'!$F$9,'Cadastros'!$F$9,'Cadastros'!$F$7))))</f>
        <v/>
      </c>
    </row>
    <row r="92">
      <c r="A92" s="6" t="n"/>
      <c r="B92" s="7" t="n"/>
      <c r="C92" s="7" t="n"/>
      <c r="D92" s="6" t="n"/>
      <c r="E92" s="6" t="n"/>
      <c r="F92" s="6" t="n"/>
      <c r="G92" s="6" t="n"/>
      <c r="H92" s="6" t="n"/>
      <c r="I92" s="6" t="n"/>
      <c r="J92" s="8" t="n"/>
      <c r="K92" s="6" t="n"/>
      <c r="L92" s="9" t="n"/>
      <c r="M92" s="10" t="n"/>
      <c r="N92" s="10" t="n"/>
      <c r="O92" s="11">
        <f>IF(A92="","",IFERROR(VLOOKUP(G92,'Cadastros'!$A$5:$B$104,2,0),0))</f>
        <v/>
      </c>
      <c r="P92" s="11">
        <f>IF(A92="","",L92*O92)</f>
        <v/>
      </c>
      <c r="Q92" s="11">
        <f>IF(A92="","",SUM(M92:P92))</f>
        <v/>
      </c>
      <c r="R92" s="8" t="n"/>
      <c r="S92" s="8" t="n"/>
      <c r="T92" s="8" t="n"/>
      <c r="U92" s="6" t="n"/>
      <c r="V92" s="12">
        <f>IF(A92="","",IF(AND(R92&lt;&gt;'Cadastros'!$F$8,R92&lt;&gt;'Cadastros'!$F$9,C92&lt;TODAY()),'Cadastros'!$F$10,IF(R92='Cadastros'!$F$8,'Cadastros'!$F$8,IF(R92='Cadastros'!$F$9,'Cadastros'!$F$9,'Cadastros'!$F$7))))</f>
        <v/>
      </c>
    </row>
    <row r="93">
      <c r="A93" s="6" t="n"/>
      <c r="B93" s="7" t="n"/>
      <c r="C93" s="7" t="n"/>
      <c r="D93" s="6" t="n"/>
      <c r="E93" s="6" t="n"/>
      <c r="F93" s="6" t="n"/>
      <c r="G93" s="6" t="n"/>
      <c r="H93" s="6" t="n"/>
      <c r="I93" s="6" t="n"/>
      <c r="J93" s="8" t="n"/>
      <c r="K93" s="6" t="n"/>
      <c r="L93" s="9" t="n"/>
      <c r="M93" s="10" t="n"/>
      <c r="N93" s="10" t="n"/>
      <c r="O93" s="11">
        <f>IF(A93="","",IFERROR(VLOOKUP(G93,'Cadastros'!$A$5:$B$104,2,0),0))</f>
        <v/>
      </c>
      <c r="P93" s="11">
        <f>IF(A93="","",L93*O93)</f>
        <v/>
      </c>
      <c r="Q93" s="11">
        <f>IF(A93="","",SUM(M93:P93))</f>
        <v/>
      </c>
      <c r="R93" s="8" t="n"/>
      <c r="S93" s="8" t="n"/>
      <c r="T93" s="8" t="n"/>
      <c r="U93" s="6" t="n"/>
      <c r="V93" s="12">
        <f>IF(A93="","",IF(AND(R93&lt;&gt;'Cadastros'!$F$8,R93&lt;&gt;'Cadastros'!$F$9,C93&lt;TODAY()),'Cadastros'!$F$10,IF(R93='Cadastros'!$F$8,'Cadastros'!$F$8,IF(R93='Cadastros'!$F$9,'Cadastros'!$F$9,'Cadastros'!$F$7))))</f>
        <v/>
      </c>
    </row>
    <row r="94">
      <c r="A94" s="6" t="n"/>
      <c r="B94" s="7" t="n"/>
      <c r="C94" s="7" t="n"/>
      <c r="D94" s="6" t="n"/>
      <c r="E94" s="6" t="n"/>
      <c r="F94" s="6" t="n"/>
      <c r="G94" s="6" t="n"/>
      <c r="H94" s="6" t="n"/>
      <c r="I94" s="6" t="n"/>
      <c r="J94" s="8" t="n"/>
      <c r="K94" s="6" t="n"/>
      <c r="L94" s="9" t="n"/>
      <c r="M94" s="10" t="n"/>
      <c r="N94" s="10" t="n"/>
      <c r="O94" s="11">
        <f>IF(A94="","",IFERROR(VLOOKUP(G94,'Cadastros'!$A$5:$B$104,2,0),0))</f>
        <v/>
      </c>
      <c r="P94" s="11">
        <f>IF(A94="","",L94*O94)</f>
        <v/>
      </c>
      <c r="Q94" s="11">
        <f>IF(A94="","",SUM(M94:P94))</f>
        <v/>
      </c>
      <c r="R94" s="8" t="n"/>
      <c r="S94" s="8" t="n"/>
      <c r="T94" s="8" t="n"/>
      <c r="U94" s="6" t="n"/>
      <c r="V94" s="12">
        <f>IF(A94="","",IF(AND(R94&lt;&gt;'Cadastros'!$F$8,R94&lt;&gt;'Cadastros'!$F$9,C94&lt;TODAY()),'Cadastros'!$F$10,IF(R94='Cadastros'!$F$8,'Cadastros'!$F$8,IF(R94='Cadastros'!$F$9,'Cadastros'!$F$9,'Cadastros'!$F$7))))</f>
        <v/>
      </c>
    </row>
    <row r="95">
      <c r="A95" s="6" t="n"/>
      <c r="B95" s="7" t="n"/>
      <c r="C95" s="7" t="n"/>
      <c r="D95" s="6" t="n"/>
      <c r="E95" s="6" t="n"/>
      <c r="F95" s="6" t="n"/>
      <c r="G95" s="6" t="n"/>
      <c r="H95" s="6" t="n"/>
      <c r="I95" s="6" t="n"/>
      <c r="J95" s="8" t="n"/>
      <c r="K95" s="6" t="n"/>
      <c r="L95" s="9" t="n"/>
      <c r="M95" s="10" t="n"/>
      <c r="N95" s="10" t="n"/>
      <c r="O95" s="11">
        <f>IF(A95="","",IFERROR(VLOOKUP(G95,'Cadastros'!$A$5:$B$104,2,0),0))</f>
        <v/>
      </c>
      <c r="P95" s="11">
        <f>IF(A95="","",L95*O95)</f>
        <v/>
      </c>
      <c r="Q95" s="11">
        <f>IF(A95="","",SUM(M95:P95))</f>
        <v/>
      </c>
      <c r="R95" s="8" t="n"/>
      <c r="S95" s="8" t="n"/>
      <c r="T95" s="8" t="n"/>
      <c r="U95" s="6" t="n"/>
      <c r="V95" s="12">
        <f>IF(A95="","",IF(AND(R95&lt;&gt;'Cadastros'!$F$8,R95&lt;&gt;'Cadastros'!$F$9,C95&lt;TODAY()),'Cadastros'!$F$10,IF(R95='Cadastros'!$F$8,'Cadastros'!$F$8,IF(R95='Cadastros'!$F$9,'Cadastros'!$F$9,'Cadastros'!$F$7))))</f>
        <v/>
      </c>
    </row>
    <row r="96">
      <c r="A96" s="6" t="n"/>
      <c r="B96" s="7" t="n"/>
      <c r="C96" s="7" t="n"/>
      <c r="D96" s="6" t="n"/>
      <c r="E96" s="6" t="n"/>
      <c r="F96" s="6" t="n"/>
      <c r="G96" s="6" t="n"/>
      <c r="H96" s="6" t="n"/>
      <c r="I96" s="6" t="n"/>
      <c r="J96" s="8" t="n"/>
      <c r="K96" s="6" t="n"/>
      <c r="L96" s="9" t="n"/>
      <c r="M96" s="10" t="n"/>
      <c r="N96" s="10" t="n"/>
      <c r="O96" s="11">
        <f>IF(A96="","",IFERROR(VLOOKUP(G96,'Cadastros'!$A$5:$B$104,2,0),0))</f>
        <v/>
      </c>
      <c r="P96" s="11">
        <f>IF(A96="","",L96*O96)</f>
        <v/>
      </c>
      <c r="Q96" s="11">
        <f>IF(A96="","",SUM(M96:P96))</f>
        <v/>
      </c>
      <c r="R96" s="8" t="n"/>
      <c r="S96" s="8" t="n"/>
      <c r="T96" s="8" t="n"/>
      <c r="U96" s="6" t="n"/>
      <c r="V96" s="12">
        <f>IF(A96="","",IF(AND(R96&lt;&gt;'Cadastros'!$F$8,R96&lt;&gt;'Cadastros'!$F$9,C96&lt;TODAY()),'Cadastros'!$F$10,IF(R96='Cadastros'!$F$8,'Cadastros'!$F$8,IF(R96='Cadastros'!$F$9,'Cadastros'!$F$9,'Cadastros'!$F$7))))</f>
        <v/>
      </c>
    </row>
    <row r="97">
      <c r="A97" s="6" t="n"/>
      <c r="B97" s="7" t="n"/>
      <c r="C97" s="7" t="n"/>
      <c r="D97" s="6" t="n"/>
      <c r="E97" s="6" t="n"/>
      <c r="F97" s="6" t="n"/>
      <c r="G97" s="6" t="n"/>
      <c r="H97" s="6" t="n"/>
      <c r="I97" s="6" t="n"/>
      <c r="J97" s="8" t="n"/>
      <c r="K97" s="6" t="n"/>
      <c r="L97" s="9" t="n"/>
      <c r="M97" s="10" t="n"/>
      <c r="N97" s="10" t="n"/>
      <c r="O97" s="11">
        <f>IF(A97="","",IFERROR(VLOOKUP(G97,'Cadastros'!$A$5:$B$104,2,0),0))</f>
        <v/>
      </c>
      <c r="P97" s="11">
        <f>IF(A97="","",L97*O97)</f>
        <v/>
      </c>
      <c r="Q97" s="11">
        <f>IF(A97="","",SUM(M97:P97))</f>
        <v/>
      </c>
      <c r="R97" s="8" t="n"/>
      <c r="S97" s="8" t="n"/>
      <c r="T97" s="8" t="n"/>
      <c r="U97" s="6" t="n"/>
      <c r="V97" s="12">
        <f>IF(A97="","",IF(AND(R97&lt;&gt;'Cadastros'!$F$8,R97&lt;&gt;'Cadastros'!$F$9,C97&lt;TODAY()),'Cadastros'!$F$10,IF(R97='Cadastros'!$F$8,'Cadastros'!$F$8,IF(R97='Cadastros'!$F$9,'Cadastros'!$F$9,'Cadastros'!$F$7))))</f>
        <v/>
      </c>
    </row>
    <row r="98">
      <c r="A98" s="6" t="n"/>
      <c r="B98" s="7" t="n"/>
      <c r="C98" s="7" t="n"/>
      <c r="D98" s="6" t="n"/>
      <c r="E98" s="6" t="n"/>
      <c r="F98" s="6" t="n"/>
      <c r="G98" s="6" t="n"/>
      <c r="H98" s="6" t="n"/>
      <c r="I98" s="6" t="n"/>
      <c r="J98" s="8" t="n"/>
      <c r="K98" s="6" t="n"/>
      <c r="L98" s="9" t="n"/>
      <c r="M98" s="10" t="n"/>
      <c r="N98" s="10" t="n"/>
      <c r="O98" s="11">
        <f>IF(A98="","",IFERROR(VLOOKUP(G98,'Cadastros'!$A$5:$B$104,2,0),0))</f>
        <v/>
      </c>
      <c r="P98" s="11">
        <f>IF(A98="","",L98*O98)</f>
        <v/>
      </c>
      <c r="Q98" s="11">
        <f>IF(A98="","",SUM(M98:P98))</f>
        <v/>
      </c>
      <c r="R98" s="8" t="n"/>
      <c r="S98" s="8" t="n"/>
      <c r="T98" s="8" t="n"/>
      <c r="U98" s="6" t="n"/>
      <c r="V98" s="12">
        <f>IF(A98="","",IF(AND(R98&lt;&gt;'Cadastros'!$F$8,R98&lt;&gt;'Cadastros'!$F$9,C98&lt;TODAY()),'Cadastros'!$F$10,IF(R98='Cadastros'!$F$8,'Cadastros'!$F$8,IF(R98='Cadastros'!$F$9,'Cadastros'!$F$9,'Cadastros'!$F$7))))</f>
        <v/>
      </c>
    </row>
    <row r="99">
      <c r="A99" s="6" t="n"/>
      <c r="B99" s="7" t="n"/>
      <c r="C99" s="7" t="n"/>
      <c r="D99" s="6" t="n"/>
      <c r="E99" s="6" t="n"/>
      <c r="F99" s="6" t="n"/>
      <c r="G99" s="6" t="n"/>
      <c r="H99" s="6" t="n"/>
      <c r="I99" s="6" t="n"/>
      <c r="J99" s="8" t="n"/>
      <c r="K99" s="6" t="n"/>
      <c r="L99" s="9" t="n"/>
      <c r="M99" s="10" t="n"/>
      <c r="N99" s="10" t="n"/>
      <c r="O99" s="11">
        <f>IF(A99="","",IFERROR(VLOOKUP(G99,'Cadastros'!$A$5:$B$104,2,0),0))</f>
        <v/>
      </c>
      <c r="P99" s="11">
        <f>IF(A99="","",L99*O99)</f>
        <v/>
      </c>
      <c r="Q99" s="11">
        <f>IF(A99="","",SUM(M99:P99))</f>
        <v/>
      </c>
      <c r="R99" s="8" t="n"/>
      <c r="S99" s="8" t="n"/>
      <c r="T99" s="8" t="n"/>
      <c r="U99" s="6" t="n"/>
      <c r="V99" s="12">
        <f>IF(A99="","",IF(AND(R99&lt;&gt;'Cadastros'!$F$8,R99&lt;&gt;'Cadastros'!$F$9,C99&lt;TODAY()),'Cadastros'!$F$10,IF(R99='Cadastros'!$F$8,'Cadastros'!$F$8,IF(R99='Cadastros'!$F$9,'Cadastros'!$F$9,'Cadastros'!$F$7))))</f>
        <v/>
      </c>
    </row>
    <row r="100">
      <c r="A100" s="6" t="n"/>
      <c r="B100" s="7" t="n"/>
      <c r="C100" s="7" t="n"/>
      <c r="D100" s="6" t="n"/>
      <c r="E100" s="6" t="n"/>
      <c r="F100" s="6" t="n"/>
      <c r="G100" s="6" t="n"/>
      <c r="H100" s="6" t="n"/>
      <c r="I100" s="6" t="n"/>
      <c r="J100" s="8" t="n"/>
      <c r="K100" s="6" t="n"/>
      <c r="L100" s="9" t="n"/>
      <c r="M100" s="10" t="n"/>
      <c r="N100" s="10" t="n"/>
      <c r="O100" s="11">
        <f>IF(A100="","",IFERROR(VLOOKUP(G100,'Cadastros'!$A$5:$B$104,2,0),0))</f>
        <v/>
      </c>
      <c r="P100" s="11">
        <f>IF(A100="","",L100*O100)</f>
        <v/>
      </c>
      <c r="Q100" s="11">
        <f>IF(A100="","",SUM(M100:P100))</f>
        <v/>
      </c>
      <c r="R100" s="8" t="n"/>
      <c r="S100" s="8" t="n"/>
      <c r="T100" s="8" t="n"/>
      <c r="U100" s="6" t="n"/>
      <c r="V100" s="12">
        <f>IF(A100="","",IF(AND(R100&lt;&gt;'Cadastros'!$F$8,R100&lt;&gt;'Cadastros'!$F$9,C100&lt;TODAY()),'Cadastros'!$F$10,IF(R100='Cadastros'!$F$8,'Cadastros'!$F$8,IF(R100='Cadastros'!$F$9,'Cadastros'!$F$9,'Cadastros'!$F$7))))</f>
        <v/>
      </c>
    </row>
    <row r="101">
      <c r="A101" s="6" t="n"/>
      <c r="B101" s="7" t="n"/>
      <c r="C101" s="7" t="n"/>
      <c r="D101" s="6" t="n"/>
      <c r="E101" s="6" t="n"/>
      <c r="F101" s="6" t="n"/>
      <c r="G101" s="6" t="n"/>
      <c r="H101" s="6" t="n"/>
      <c r="I101" s="6" t="n"/>
      <c r="J101" s="8" t="n"/>
      <c r="K101" s="6" t="n"/>
      <c r="L101" s="9" t="n"/>
      <c r="M101" s="10" t="n"/>
      <c r="N101" s="10" t="n"/>
      <c r="O101" s="11">
        <f>IF(A101="","",IFERROR(VLOOKUP(G101,'Cadastros'!$A$5:$B$104,2,0),0))</f>
        <v/>
      </c>
      <c r="P101" s="11">
        <f>IF(A101="","",L101*O101)</f>
        <v/>
      </c>
      <c r="Q101" s="11">
        <f>IF(A101="","",SUM(M101:P101))</f>
        <v/>
      </c>
      <c r="R101" s="8" t="n"/>
      <c r="S101" s="8" t="n"/>
      <c r="T101" s="8" t="n"/>
      <c r="U101" s="6" t="n"/>
      <c r="V101" s="12">
        <f>IF(A101="","",IF(AND(R101&lt;&gt;'Cadastros'!$F$8,R101&lt;&gt;'Cadastros'!$F$9,C101&lt;TODAY()),'Cadastros'!$F$10,IF(R101='Cadastros'!$F$8,'Cadastros'!$F$8,IF(R101='Cadastros'!$F$9,'Cadastros'!$F$9,'Cadastros'!$F$7))))</f>
        <v/>
      </c>
    </row>
    <row r="102">
      <c r="A102" s="6" t="n"/>
      <c r="B102" s="7" t="n"/>
      <c r="C102" s="7" t="n"/>
      <c r="D102" s="6" t="n"/>
      <c r="E102" s="6" t="n"/>
      <c r="F102" s="6" t="n"/>
      <c r="G102" s="6" t="n"/>
      <c r="H102" s="6" t="n"/>
      <c r="I102" s="6" t="n"/>
      <c r="J102" s="8" t="n"/>
      <c r="K102" s="6" t="n"/>
      <c r="L102" s="9" t="n"/>
      <c r="M102" s="10" t="n"/>
      <c r="N102" s="10" t="n"/>
      <c r="O102" s="11">
        <f>IF(A102="","",IFERROR(VLOOKUP(G102,'Cadastros'!$A$5:$B$104,2,0),0))</f>
        <v/>
      </c>
      <c r="P102" s="11">
        <f>IF(A102="","",L102*O102)</f>
        <v/>
      </c>
      <c r="Q102" s="11">
        <f>IF(A102="","",SUM(M102:P102))</f>
        <v/>
      </c>
      <c r="R102" s="8" t="n"/>
      <c r="S102" s="8" t="n"/>
      <c r="T102" s="8" t="n"/>
      <c r="U102" s="6" t="n"/>
      <c r="V102" s="12">
        <f>IF(A102="","",IF(AND(R102&lt;&gt;'Cadastros'!$F$8,R102&lt;&gt;'Cadastros'!$F$9,C102&lt;TODAY()),'Cadastros'!$F$10,IF(R102='Cadastros'!$F$8,'Cadastros'!$F$8,IF(R102='Cadastros'!$F$9,'Cadastros'!$F$9,'Cadastros'!$F$7))))</f>
        <v/>
      </c>
    </row>
    <row r="103">
      <c r="A103" s="6" t="n"/>
      <c r="B103" s="7" t="n"/>
      <c r="C103" s="7" t="n"/>
      <c r="D103" s="6" t="n"/>
      <c r="E103" s="6" t="n"/>
      <c r="F103" s="6" t="n"/>
      <c r="G103" s="6" t="n"/>
      <c r="H103" s="6" t="n"/>
      <c r="I103" s="6" t="n"/>
      <c r="J103" s="8" t="n"/>
      <c r="K103" s="6" t="n"/>
      <c r="L103" s="9" t="n"/>
      <c r="M103" s="10" t="n"/>
      <c r="N103" s="10" t="n"/>
      <c r="O103" s="11">
        <f>IF(A103="","",IFERROR(VLOOKUP(G103,'Cadastros'!$A$5:$B$104,2,0),0))</f>
        <v/>
      </c>
      <c r="P103" s="11">
        <f>IF(A103="","",L103*O103)</f>
        <v/>
      </c>
      <c r="Q103" s="11">
        <f>IF(A103="","",SUM(M103:P103))</f>
        <v/>
      </c>
      <c r="R103" s="8" t="n"/>
      <c r="S103" s="8" t="n"/>
      <c r="T103" s="8" t="n"/>
      <c r="U103" s="6" t="n"/>
      <c r="V103" s="12">
        <f>IF(A103="","",IF(AND(R103&lt;&gt;'Cadastros'!$F$8,R103&lt;&gt;'Cadastros'!$F$9,C103&lt;TODAY()),'Cadastros'!$F$10,IF(R103='Cadastros'!$F$8,'Cadastros'!$F$8,IF(R103='Cadastros'!$F$9,'Cadastros'!$F$9,'Cadastros'!$F$7))))</f>
        <v/>
      </c>
    </row>
    <row r="104">
      <c r="A104" s="6" t="n"/>
      <c r="B104" s="7" t="n"/>
      <c r="C104" s="7" t="n"/>
      <c r="D104" s="6" t="n"/>
      <c r="E104" s="6" t="n"/>
      <c r="F104" s="6" t="n"/>
      <c r="G104" s="6" t="n"/>
      <c r="H104" s="6" t="n"/>
      <c r="I104" s="6" t="n"/>
      <c r="J104" s="8" t="n"/>
      <c r="K104" s="6" t="n"/>
      <c r="L104" s="9" t="n"/>
      <c r="M104" s="10" t="n"/>
      <c r="N104" s="10" t="n"/>
      <c r="O104" s="11">
        <f>IF(A104="","",IFERROR(VLOOKUP(G104,'Cadastros'!$A$5:$B$104,2,0),0))</f>
        <v/>
      </c>
      <c r="P104" s="11">
        <f>IF(A104="","",L104*O104)</f>
        <v/>
      </c>
      <c r="Q104" s="11">
        <f>IF(A104="","",SUM(M104:P104))</f>
        <v/>
      </c>
      <c r="R104" s="8" t="n"/>
      <c r="S104" s="8" t="n"/>
      <c r="T104" s="8" t="n"/>
      <c r="U104" s="6" t="n"/>
      <c r="V104" s="12">
        <f>IF(A104="","",IF(AND(R104&lt;&gt;'Cadastros'!$F$8,R104&lt;&gt;'Cadastros'!$F$9,C104&lt;TODAY()),'Cadastros'!$F$10,IF(R104='Cadastros'!$F$8,'Cadastros'!$F$8,IF(R104='Cadastros'!$F$9,'Cadastros'!$F$9,'Cadastros'!$F$7))))</f>
        <v/>
      </c>
    </row>
  </sheetData>
  <autoFilter ref="A4:V104"/>
  <mergeCells count="1">
    <mergeCell ref="A1:V1"/>
  </mergeCells>
  <conditionalFormatting sqref="V5:V104">
    <cfRule type="expression" priority="1" dxfId="0" stopIfTrue="1">
      <formula>$V5="Atrasada"</formula>
    </cfRule>
    <cfRule type="expression" priority="2" dxfId="1" stopIfTrue="1">
      <formula>$V5="Concluída"</formula>
    </cfRule>
  </conditionalFormatting>
  <conditionalFormatting sqref="R5:R104">
    <cfRule type="expression" priority="3" dxfId="1" stopIfTrue="1">
      <formula>$R5="Concluída"</formula>
    </cfRule>
    <cfRule type="expression" priority="4" dxfId="0" stopIfTrue="1">
      <formula>$R5="Cancelada"</formula>
    </cfRule>
  </conditionalFormatting>
  <dataValidations count="6">
    <dataValidation sqref="G5:G104" showErrorMessage="1" showInputMessage="1" allowBlank="1" type="list">
      <formula1>='Cadastros'!$A$5:$A$104</formula1>
    </dataValidation>
    <dataValidation sqref="I5:I104" showErrorMessage="1" showInputMessage="1" allowBlank="1" type="list">
      <formula1>='Cadastros'!$G$5:$G$104</formula1>
    </dataValidation>
    <dataValidation sqref="K5:K104" showErrorMessage="1" showInputMessage="1" allowBlank="1" type="list">
      <formula1>='Cadastros'!$D$5:$D$104</formula1>
    </dataValidation>
    <dataValidation sqref="R5:R104" showErrorMessage="1" showInputMessage="1" allowBlank="1" type="list">
      <formula1>='Cadastros'!$F$5:$F$9</formula1>
    </dataValidation>
    <dataValidation sqref="S5:S104" showErrorMessage="1" showInputMessage="1" allowBlank="1" type="list">
      <formula1>='Cadastros'!$E$5:$E$104</formula1>
    </dataValidation>
    <dataValidation sqref="T5:T104" showErrorMessage="1" showInputMessage="1" allowBlank="1" type="list">
      <formula1>"Sim,Não"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34155"/>
    <outlinePr summaryBelow="1" summaryRight="1"/>
    <pageSetUpPr/>
  </sheetPr>
  <dimension ref="A1:G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4" customWidth="1" min="3" max="3"/>
    <col width="23" customWidth="1" min="4" max="4"/>
    <col width="23" customWidth="1" min="5" max="5"/>
    <col width="18" customWidth="1" min="6" max="6"/>
    <col width="18" customWidth="1" min="7" max="7"/>
  </cols>
  <sheetData>
    <row r="1" ht="28" customHeight="1">
      <c r="A1" s="1" t="inlineStr">
        <is>
          <t>Cadastros | Padronize para ganhar velocidade</t>
        </is>
      </c>
    </row>
    <row r="2">
      <c r="A2" s="13" t="inlineStr">
        <is>
          <t>Edite as listas amarelas antes de lançar uma nova OS. Os intervalos já estão prontos até a linha 104.</t>
        </is>
      </c>
    </row>
    <row r="3"/>
    <row r="4">
      <c r="A4" s="5" t="inlineStr">
        <is>
          <t>Tipo de serviço</t>
        </is>
      </c>
      <c r="B4" s="5" t="inlineStr">
        <is>
          <t>Valor hora</t>
        </is>
      </c>
      <c r="D4" s="5" t="inlineStr">
        <is>
          <t>Técnicos</t>
        </is>
      </c>
      <c r="E4" s="5" t="inlineStr">
        <is>
          <t>Formas de pagamento</t>
        </is>
      </c>
      <c r="F4" s="5" t="inlineStr">
        <is>
          <t>Status da OS</t>
        </is>
      </c>
      <c r="G4" s="5" t="inlineStr">
        <is>
          <t>Marcas</t>
        </is>
      </c>
    </row>
    <row r="5">
      <c r="A5" s="6" t="inlineStr">
        <is>
          <t>Instalação</t>
        </is>
      </c>
      <c r="B5" s="10" t="n">
        <v>180</v>
      </c>
      <c r="D5" s="6" t="inlineStr">
        <is>
          <t>Marcos Ribeiro</t>
        </is>
      </c>
      <c r="E5" s="6" t="inlineStr">
        <is>
          <t>Pix</t>
        </is>
      </c>
      <c r="F5" s="6" t="inlineStr">
        <is>
          <t>Aberta</t>
        </is>
      </c>
      <c r="G5" s="6" t="inlineStr">
        <is>
          <t>Samsung</t>
        </is>
      </c>
    </row>
    <row r="6">
      <c r="A6" s="6" t="inlineStr">
        <is>
          <t>Manutenção preventiva</t>
        </is>
      </c>
      <c r="B6" s="10" t="n">
        <v>150</v>
      </c>
      <c r="D6" s="6" t="inlineStr">
        <is>
          <t>Patrícia Mendes</t>
        </is>
      </c>
      <c r="E6" s="6" t="inlineStr">
        <is>
          <t>Cartão de crédito</t>
        </is>
      </c>
      <c r="F6" s="6" t="inlineStr">
        <is>
          <t>Agendada</t>
        </is>
      </c>
      <c r="G6" s="6" t="inlineStr">
        <is>
          <t>LG</t>
        </is>
      </c>
    </row>
    <row r="7">
      <c r="A7" s="6" t="inlineStr">
        <is>
          <t>Manutenção corretiva</t>
        </is>
      </c>
      <c r="B7" s="10" t="n">
        <v>220</v>
      </c>
      <c r="D7" s="6" t="inlineStr">
        <is>
          <t>Diego Carvalho</t>
        </is>
      </c>
      <c r="E7" s="6" t="inlineStr">
        <is>
          <t>Cartão de débito</t>
        </is>
      </c>
      <c r="F7" s="6" t="inlineStr">
        <is>
          <t>Em andamento</t>
        </is>
      </c>
      <c r="G7" s="6" t="inlineStr">
        <is>
          <t>Midea</t>
        </is>
      </c>
    </row>
    <row r="8">
      <c r="A8" s="6" t="inlineStr">
        <is>
          <t>Higienização</t>
        </is>
      </c>
      <c r="B8" s="10" t="n">
        <v>130</v>
      </c>
      <c r="D8" s="6" t="inlineStr">
        <is>
          <t>Renata Martins</t>
        </is>
      </c>
      <c r="E8" s="6" t="inlineStr">
        <is>
          <t>Boleto</t>
        </is>
      </c>
      <c r="F8" s="6" t="inlineStr">
        <is>
          <t>Concluída</t>
        </is>
      </c>
      <c r="G8" s="6" t="inlineStr">
        <is>
          <t>Daikin</t>
        </is>
      </c>
    </row>
    <row r="9">
      <c r="A9" s="6" t="inlineStr">
        <is>
          <t>Troca de compressor</t>
        </is>
      </c>
      <c r="B9" s="10" t="n">
        <v>280</v>
      </c>
      <c r="D9" s="6" t="n"/>
      <c r="E9" s="6" t="inlineStr">
        <is>
          <t>Transferência</t>
        </is>
      </c>
      <c r="F9" s="6" t="inlineStr">
        <is>
          <t>Cancelada</t>
        </is>
      </c>
      <c r="G9" s="6" t="inlineStr">
        <is>
          <t>Electrolux</t>
        </is>
      </c>
    </row>
    <row r="10">
      <c r="A10" s="6" t="n"/>
      <c r="B10" s="10" t="n"/>
      <c r="D10" s="6" t="n"/>
      <c r="E10" s="6" t="n"/>
      <c r="F10" s="6" t="inlineStr">
        <is>
          <t>Atrasada</t>
        </is>
      </c>
      <c r="G10" s="6" t="inlineStr">
        <is>
          <t>Consul</t>
        </is>
      </c>
    </row>
    <row r="11">
      <c r="A11" s="6" t="n"/>
      <c r="B11" s="10" t="n"/>
      <c r="D11" s="6" t="n"/>
      <c r="E11" s="6" t="n"/>
      <c r="F11" s="6" t="n"/>
      <c r="G11" s="6" t="n"/>
    </row>
    <row r="12">
      <c r="A12" s="6" t="n"/>
      <c r="B12" s="10" t="n"/>
      <c r="D12" s="6" t="n"/>
      <c r="E12" s="6" t="n"/>
      <c r="F12" s="6" t="n"/>
      <c r="G12" s="6" t="n"/>
    </row>
    <row r="13">
      <c r="A13" s="6" t="n"/>
      <c r="B13" s="10" t="n"/>
      <c r="D13" s="6" t="n"/>
      <c r="E13" s="6" t="n"/>
      <c r="F13" s="6" t="n"/>
      <c r="G13" s="6" t="n"/>
    </row>
    <row r="14">
      <c r="A14" s="6" t="n"/>
      <c r="B14" s="10" t="n"/>
      <c r="D14" s="6" t="n"/>
      <c r="E14" s="6" t="n"/>
      <c r="F14" s="6" t="n"/>
      <c r="G14" s="6" t="n"/>
    </row>
    <row r="15">
      <c r="A15" s="6" t="n"/>
      <c r="B15" s="10" t="n"/>
      <c r="D15" s="6" t="n"/>
      <c r="E15" s="6" t="n"/>
      <c r="F15" s="6" t="n"/>
      <c r="G15" s="6" t="n"/>
    </row>
    <row r="16">
      <c r="A16" s="6" t="n"/>
      <c r="B16" s="10" t="n"/>
      <c r="D16" s="6" t="n"/>
      <c r="E16" s="6" t="n"/>
      <c r="F16" s="6" t="n"/>
      <c r="G16" s="6" t="n"/>
    </row>
    <row r="17">
      <c r="A17" s="6" t="n"/>
      <c r="B17" s="10" t="n"/>
      <c r="D17" s="6" t="n"/>
      <c r="E17" s="6" t="n"/>
      <c r="F17" s="6" t="n"/>
      <c r="G17" s="6" t="n"/>
    </row>
    <row r="18">
      <c r="A18" s="6" t="n"/>
      <c r="B18" s="10" t="n"/>
      <c r="D18" s="6" t="n"/>
      <c r="E18" s="6" t="n"/>
      <c r="F18" s="6" t="n"/>
      <c r="G18" s="6" t="n"/>
    </row>
    <row r="19">
      <c r="A19" s="6" t="n"/>
      <c r="B19" s="10" t="n"/>
      <c r="D19" s="6" t="n"/>
      <c r="E19" s="6" t="n"/>
      <c r="F19" s="6" t="n"/>
      <c r="G19" s="6" t="n"/>
    </row>
    <row r="20">
      <c r="A20" s="6" t="n"/>
      <c r="B20" s="10" t="n"/>
      <c r="D20" s="6" t="n"/>
      <c r="E20" s="6" t="n"/>
      <c r="F20" s="6" t="n"/>
      <c r="G20" s="6" t="n"/>
    </row>
    <row r="21">
      <c r="A21" s="6" t="n"/>
      <c r="B21" s="10" t="n"/>
      <c r="D21" s="6" t="n"/>
      <c r="E21" s="6" t="n"/>
      <c r="F21" s="6" t="n"/>
      <c r="G21" s="6" t="n"/>
    </row>
    <row r="22">
      <c r="A22" s="6" t="n"/>
      <c r="B22" s="10" t="n"/>
      <c r="D22" s="6" t="n"/>
      <c r="E22" s="6" t="n"/>
      <c r="F22" s="6" t="n"/>
      <c r="G22" s="6" t="n"/>
    </row>
    <row r="23">
      <c r="A23" s="6" t="n"/>
      <c r="B23" s="10" t="n"/>
      <c r="D23" s="6" t="n"/>
      <c r="E23" s="6" t="n"/>
      <c r="F23" s="6" t="n"/>
      <c r="G23" s="6" t="n"/>
    </row>
    <row r="24">
      <c r="A24" s="6" t="n"/>
      <c r="B24" s="10" t="n"/>
      <c r="D24" s="6" t="n"/>
      <c r="E24" s="6" t="n"/>
      <c r="F24" s="6" t="n"/>
      <c r="G24" s="6" t="n"/>
    </row>
    <row r="25">
      <c r="A25" s="6" t="n"/>
      <c r="B25" s="10" t="n"/>
      <c r="D25" s="6" t="n"/>
      <c r="E25" s="6" t="n"/>
      <c r="F25" s="6" t="n"/>
      <c r="G25" s="6" t="n"/>
    </row>
    <row r="26">
      <c r="A26" s="6" t="n"/>
      <c r="B26" s="10" t="n"/>
      <c r="D26" s="6" t="n"/>
      <c r="E26" s="6" t="n"/>
      <c r="F26" s="6" t="n"/>
      <c r="G26" s="6" t="n"/>
    </row>
    <row r="27">
      <c r="A27" s="6" t="n"/>
      <c r="B27" s="10" t="n"/>
      <c r="D27" s="6" t="n"/>
      <c r="E27" s="6" t="n"/>
      <c r="F27" s="6" t="n"/>
      <c r="G27" s="6" t="n"/>
    </row>
    <row r="28">
      <c r="A28" s="6" t="n"/>
      <c r="B28" s="10" t="n"/>
      <c r="D28" s="6" t="n"/>
      <c r="E28" s="6" t="n"/>
      <c r="F28" s="6" t="n"/>
      <c r="G28" s="6" t="n"/>
    </row>
    <row r="29">
      <c r="A29" s="6" t="n"/>
      <c r="B29" s="10" t="n"/>
      <c r="D29" s="6" t="n"/>
      <c r="E29" s="6" t="n"/>
      <c r="F29" s="6" t="n"/>
      <c r="G29" s="6" t="n"/>
    </row>
    <row r="30">
      <c r="A30" s="6" t="n"/>
      <c r="B30" s="10" t="n"/>
      <c r="D30" s="6" t="n"/>
      <c r="E30" s="6" t="n"/>
      <c r="F30" s="6" t="n"/>
      <c r="G30" s="6" t="n"/>
    </row>
    <row r="31">
      <c r="A31" s="6" t="n"/>
      <c r="B31" s="10" t="n"/>
      <c r="D31" s="6" t="n"/>
      <c r="E31" s="6" t="n"/>
      <c r="F31" s="6" t="n"/>
      <c r="G31" s="6" t="n"/>
    </row>
    <row r="32">
      <c r="A32" s="6" t="n"/>
      <c r="B32" s="10" t="n"/>
      <c r="D32" s="6" t="n"/>
      <c r="E32" s="6" t="n"/>
      <c r="F32" s="6" t="n"/>
      <c r="G32" s="6" t="n"/>
    </row>
    <row r="33">
      <c r="A33" s="6" t="n"/>
      <c r="B33" s="10" t="n"/>
      <c r="D33" s="6" t="n"/>
      <c r="E33" s="6" t="n"/>
      <c r="F33" s="6" t="n"/>
      <c r="G33" s="6" t="n"/>
    </row>
    <row r="34">
      <c r="A34" s="6" t="n"/>
      <c r="B34" s="10" t="n"/>
      <c r="D34" s="6" t="n"/>
      <c r="E34" s="6" t="n"/>
      <c r="F34" s="6" t="n"/>
      <c r="G34" s="6" t="n"/>
    </row>
    <row r="35">
      <c r="A35" s="6" t="n"/>
      <c r="B35" s="10" t="n"/>
      <c r="D35" s="6" t="n"/>
      <c r="E35" s="6" t="n"/>
      <c r="F35" s="6" t="n"/>
      <c r="G35" s="6" t="n"/>
    </row>
    <row r="36">
      <c r="A36" s="6" t="n"/>
      <c r="B36" s="10" t="n"/>
      <c r="D36" s="6" t="n"/>
      <c r="E36" s="6" t="n"/>
      <c r="F36" s="6" t="n"/>
      <c r="G36" s="6" t="n"/>
    </row>
    <row r="37">
      <c r="A37" s="6" t="n"/>
      <c r="B37" s="10" t="n"/>
      <c r="D37" s="6" t="n"/>
      <c r="E37" s="6" t="n"/>
      <c r="F37" s="6" t="n"/>
      <c r="G37" s="6" t="n"/>
    </row>
    <row r="38">
      <c r="A38" s="6" t="n"/>
      <c r="B38" s="10" t="n"/>
      <c r="D38" s="6" t="n"/>
      <c r="E38" s="6" t="n"/>
      <c r="F38" s="6" t="n"/>
      <c r="G38" s="6" t="n"/>
    </row>
    <row r="39">
      <c r="A39" s="6" t="n"/>
      <c r="B39" s="10" t="n"/>
      <c r="D39" s="6" t="n"/>
      <c r="E39" s="6" t="n"/>
      <c r="F39" s="6" t="n"/>
      <c r="G39" s="6" t="n"/>
    </row>
    <row r="40">
      <c r="A40" s="6" t="n"/>
      <c r="B40" s="10" t="n"/>
      <c r="D40" s="6" t="n"/>
      <c r="E40" s="6" t="n"/>
      <c r="F40" s="6" t="n"/>
      <c r="G40" s="6" t="n"/>
    </row>
    <row r="41">
      <c r="A41" s="6" t="n"/>
      <c r="B41" s="10" t="n"/>
      <c r="D41" s="6" t="n"/>
      <c r="E41" s="6" t="n"/>
      <c r="F41" s="6" t="n"/>
      <c r="G41" s="6" t="n"/>
    </row>
    <row r="42">
      <c r="A42" s="6" t="n"/>
      <c r="B42" s="10" t="n"/>
      <c r="D42" s="6" t="n"/>
      <c r="E42" s="6" t="n"/>
      <c r="F42" s="6" t="n"/>
      <c r="G42" s="6" t="n"/>
    </row>
    <row r="43">
      <c r="A43" s="6" t="n"/>
      <c r="B43" s="10" t="n"/>
      <c r="D43" s="6" t="n"/>
      <c r="E43" s="6" t="n"/>
      <c r="F43" s="6" t="n"/>
      <c r="G43" s="6" t="n"/>
    </row>
    <row r="44">
      <c r="A44" s="6" t="n"/>
      <c r="B44" s="10" t="n"/>
      <c r="D44" s="6" t="n"/>
      <c r="E44" s="6" t="n"/>
      <c r="F44" s="6" t="n"/>
      <c r="G44" s="6" t="n"/>
    </row>
    <row r="45">
      <c r="A45" s="6" t="n"/>
      <c r="B45" s="10" t="n"/>
      <c r="D45" s="6" t="n"/>
      <c r="E45" s="6" t="n"/>
      <c r="F45" s="6" t="n"/>
      <c r="G45" s="6" t="n"/>
    </row>
    <row r="46">
      <c r="A46" s="6" t="n"/>
      <c r="B46" s="10" t="n"/>
      <c r="D46" s="6" t="n"/>
      <c r="E46" s="6" t="n"/>
      <c r="F46" s="6" t="n"/>
      <c r="G46" s="6" t="n"/>
    </row>
    <row r="47">
      <c r="A47" s="6" t="n"/>
      <c r="B47" s="10" t="n"/>
      <c r="D47" s="6" t="n"/>
      <c r="E47" s="6" t="n"/>
      <c r="F47" s="6" t="n"/>
      <c r="G47" s="6" t="n"/>
    </row>
    <row r="48">
      <c r="A48" s="6" t="n"/>
      <c r="B48" s="10" t="n"/>
      <c r="D48" s="6" t="n"/>
      <c r="E48" s="6" t="n"/>
      <c r="F48" s="6" t="n"/>
      <c r="G48" s="6" t="n"/>
    </row>
    <row r="49">
      <c r="A49" s="6" t="n"/>
      <c r="B49" s="10" t="n"/>
      <c r="D49" s="6" t="n"/>
      <c r="E49" s="6" t="n"/>
      <c r="F49" s="6" t="n"/>
      <c r="G49" s="6" t="n"/>
    </row>
    <row r="50">
      <c r="A50" s="6" t="n"/>
      <c r="B50" s="10" t="n"/>
      <c r="D50" s="6" t="n"/>
      <c r="E50" s="6" t="n"/>
      <c r="F50" s="6" t="n"/>
      <c r="G50" s="6" t="n"/>
    </row>
    <row r="51">
      <c r="A51" s="6" t="n"/>
      <c r="B51" s="10" t="n"/>
      <c r="D51" s="6" t="n"/>
      <c r="E51" s="6" t="n"/>
      <c r="F51" s="6" t="n"/>
      <c r="G51" s="6" t="n"/>
    </row>
    <row r="52">
      <c r="A52" s="6" t="n"/>
      <c r="B52" s="10" t="n"/>
      <c r="D52" s="6" t="n"/>
      <c r="E52" s="6" t="n"/>
      <c r="F52" s="6" t="n"/>
      <c r="G52" s="6" t="n"/>
    </row>
    <row r="53">
      <c r="A53" s="6" t="n"/>
      <c r="B53" s="10" t="n"/>
      <c r="D53" s="6" t="n"/>
      <c r="E53" s="6" t="n"/>
      <c r="F53" s="6" t="n"/>
      <c r="G53" s="6" t="n"/>
    </row>
    <row r="54">
      <c r="A54" s="6" t="n"/>
      <c r="B54" s="10" t="n"/>
      <c r="D54" s="6" t="n"/>
      <c r="E54" s="6" t="n"/>
      <c r="F54" s="6" t="n"/>
      <c r="G54" s="6" t="n"/>
    </row>
    <row r="55">
      <c r="A55" s="6" t="n"/>
      <c r="B55" s="10" t="n"/>
      <c r="D55" s="6" t="n"/>
      <c r="E55" s="6" t="n"/>
      <c r="F55" s="6" t="n"/>
      <c r="G55" s="6" t="n"/>
    </row>
    <row r="56">
      <c r="A56" s="6" t="n"/>
      <c r="B56" s="10" t="n"/>
      <c r="D56" s="6" t="n"/>
      <c r="E56" s="6" t="n"/>
      <c r="F56" s="6" t="n"/>
      <c r="G56" s="6" t="n"/>
    </row>
    <row r="57">
      <c r="A57" s="6" t="n"/>
      <c r="B57" s="10" t="n"/>
      <c r="D57" s="6" t="n"/>
      <c r="E57" s="6" t="n"/>
      <c r="F57" s="6" t="n"/>
      <c r="G57" s="6" t="n"/>
    </row>
    <row r="58">
      <c r="A58" s="6" t="n"/>
      <c r="B58" s="10" t="n"/>
      <c r="D58" s="6" t="n"/>
      <c r="E58" s="6" t="n"/>
      <c r="F58" s="6" t="n"/>
      <c r="G58" s="6" t="n"/>
    </row>
    <row r="59">
      <c r="A59" s="6" t="n"/>
      <c r="B59" s="10" t="n"/>
      <c r="D59" s="6" t="n"/>
      <c r="E59" s="6" t="n"/>
      <c r="F59" s="6" t="n"/>
      <c r="G59" s="6" t="n"/>
    </row>
    <row r="60">
      <c r="A60" s="6" t="n"/>
      <c r="B60" s="10" t="n"/>
      <c r="D60" s="6" t="n"/>
      <c r="E60" s="6" t="n"/>
      <c r="F60" s="6" t="n"/>
      <c r="G60" s="6" t="n"/>
    </row>
    <row r="61">
      <c r="A61" s="6" t="n"/>
      <c r="B61" s="10" t="n"/>
      <c r="D61" s="6" t="n"/>
      <c r="E61" s="6" t="n"/>
      <c r="F61" s="6" t="n"/>
      <c r="G61" s="6" t="n"/>
    </row>
    <row r="62">
      <c r="A62" s="6" t="n"/>
      <c r="B62" s="10" t="n"/>
      <c r="D62" s="6" t="n"/>
      <c r="E62" s="6" t="n"/>
      <c r="F62" s="6" t="n"/>
      <c r="G62" s="6" t="n"/>
    </row>
    <row r="63">
      <c r="A63" s="6" t="n"/>
      <c r="B63" s="10" t="n"/>
      <c r="D63" s="6" t="n"/>
      <c r="E63" s="6" t="n"/>
      <c r="F63" s="6" t="n"/>
      <c r="G63" s="6" t="n"/>
    </row>
    <row r="64">
      <c r="A64" s="6" t="n"/>
      <c r="B64" s="10" t="n"/>
      <c r="D64" s="6" t="n"/>
      <c r="E64" s="6" t="n"/>
      <c r="F64" s="6" t="n"/>
      <c r="G64" s="6" t="n"/>
    </row>
    <row r="65">
      <c r="A65" s="6" t="n"/>
      <c r="B65" s="10" t="n"/>
      <c r="D65" s="6" t="n"/>
      <c r="E65" s="6" t="n"/>
      <c r="F65" s="6" t="n"/>
      <c r="G65" s="6" t="n"/>
    </row>
    <row r="66">
      <c r="A66" s="6" t="n"/>
      <c r="B66" s="10" t="n"/>
      <c r="D66" s="6" t="n"/>
      <c r="E66" s="6" t="n"/>
      <c r="F66" s="6" t="n"/>
      <c r="G66" s="6" t="n"/>
    </row>
    <row r="67">
      <c r="A67" s="6" t="n"/>
      <c r="B67" s="10" t="n"/>
      <c r="D67" s="6" t="n"/>
      <c r="E67" s="6" t="n"/>
      <c r="F67" s="6" t="n"/>
      <c r="G67" s="6" t="n"/>
    </row>
    <row r="68">
      <c r="A68" s="6" t="n"/>
      <c r="B68" s="10" t="n"/>
      <c r="D68" s="6" t="n"/>
      <c r="E68" s="6" t="n"/>
      <c r="F68" s="6" t="n"/>
      <c r="G68" s="6" t="n"/>
    </row>
    <row r="69">
      <c r="A69" s="6" t="n"/>
      <c r="B69" s="10" t="n"/>
      <c r="D69" s="6" t="n"/>
      <c r="E69" s="6" t="n"/>
      <c r="F69" s="6" t="n"/>
      <c r="G69" s="6" t="n"/>
    </row>
    <row r="70">
      <c r="A70" s="6" t="n"/>
      <c r="B70" s="10" t="n"/>
      <c r="D70" s="6" t="n"/>
      <c r="E70" s="6" t="n"/>
      <c r="F70" s="6" t="n"/>
      <c r="G70" s="6" t="n"/>
    </row>
    <row r="71">
      <c r="A71" s="6" t="n"/>
      <c r="B71" s="10" t="n"/>
      <c r="D71" s="6" t="n"/>
      <c r="E71" s="6" t="n"/>
      <c r="F71" s="6" t="n"/>
      <c r="G71" s="6" t="n"/>
    </row>
    <row r="72">
      <c r="A72" s="6" t="n"/>
      <c r="B72" s="10" t="n"/>
      <c r="D72" s="6" t="n"/>
      <c r="E72" s="6" t="n"/>
      <c r="F72" s="6" t="n"/>
      <c r="G72" s="6" t="n"/>
    </row>
    <row r="73">
      <c r="A73" s="6" t="n"/>
      <c r="B73" s="10" t="n"/>
      <c r="D73" s="6" t="n"/>
      <c r="E73" s="6" t="n"/>
      <c r="F73" s="6" t="n"/>
      <c r="G73" s="6" t="n"/>
    </row>
    <row r="74">
      <c r="A74" s="6" t="n"/>
      <c r="B74" s="10" t="n"/>
      <c r="D74" s="6" t="n"/>
      <c r="E74" s="6" t="n"/>
      <c r="F74" s="6" t="n"/>
      <c r="G74" s="6" t="n"/>
    </row>
    <row r="75">
      <c r="A75" s="6" t="n"/>
      <c r="B75" s="10" t="n"/>
      <c r="D75" s="6" t="n"/>
      <c r="E75" s="6" t="n"/>
      <c r="F75" s="6" t="n"/>
      <c r="G75" s="6" t="n"/>
    </row>
    <row r="76">
      <c r="A76" s="6" t="n"/>
      <c r="B76" s="10" t="n"/>
      <c r="D76" s="6" t="n"/>
      <c r="E76" s="6" t="n"/>
      <c r="F76" s="6" t="n"/>
      <c r="G76" s="6" t="n"/>
    </row>
    <row r="77">
      <c r="A77" s="6" t="n"/>
      <c r="B77" s="10" t="n"/>
      <c r="D77" s="6" t="n"/>
      <c r="E77" s="6" t="n"/>
      <c r="F77" s="6" t="n"/>
      <c r="G77" s="6" t="n"/>
    </row>
    <row r="78">
      <c r="A78" s="6" t="n"/>
      <c r="B78" s="10" t="n"/>
      <c r="D78" s="6" t="n"/>
      <c r="E78" s="6" t="n"/>
      <c r="F78" s="6" t="n"/>
      <c r="G78" s="6" t="n"/>
    </row>
    <row r="79">
      <c r="A79" s="6" t="n"/>
      <c r="B79" s="10" t="n"/>
      <c r="D79" s="6" t="n"/>
      <c r="E79" s="6" t="n"/>
      <c r="F79" s="6" t="n"/>
      <c r="G79" s="6" t="n"/>
    </row>
    <row r="80">
      <c r="A80" s="6" t="n"/>
      <c r="B80" s="10" t="n"/>
      <c r="D80" s="6" t="n"/>
      <c r="E80" s="6" t="n"/>
      <c r="F80" s="6" t="n"/>
      <c r="G80" s="6" t="n"/>
    </row>
    <row r="81">
      <c r="A81" s="6" t="n"/>
      <c r="B81" s="10" t="n"/>
      <c r="D81" s="6" t="n"/>
      <c r="E81" s="6" t="n"/>
      <c r="F81" s="6" t="n"/>
      <c r="G81" s="6" t="n"/>
    </row>
    <row r="82">
      <c r="A82" s="6" t="n"/>
      <c r="B82" s="10" t="n"/>
      <c r="D82" s="6" t="n"/>
      <c r="E82" s="6" t="n"/>
      <c r="F82" s="6" t="n"/>
      <c r="G82" s="6" t="n"/>
    </row>
    <row r="83">
      <c r="A83" s="6" t="n"/>
      <c r="B83" s="10" t="n"/>
      <c r="D83" s="6" t="n"/>
      <c r="E83" s="6" t="n"/>
      <c r="F83" s="6" t="n"/>
      <c r="G83" s="6" t="n"/>
    </row>
    <row r="84">
      <c r="A84" s="6" t="n"/>
      <c r="B84" s="10" t="n"/>
      <c r="D84" s="6" t="n"/>
      <c r="E84" s="6" t="n"/>
      <c r="F84" s="6" t="n"/>
      <c r="G84" s="6" t="n"/>
    </row>
    <row r="85">
      <c r="A85" s="6" t="n"/>
      <c r="B85" s="10" t="n"/>
      <c r="D85" s="6" t="n"/>
      <c r="E85" s="6" t="n"/>
      <c r="F85" s="6" t="n"/>
      <c r="G85" s="6" t="n"/>
    </row>
    <row r="86">
      <c r="A86" s="6" t="n"/>
      <c r="B86" s="10" t="n"/>
      <c r="D86" s="6" t="n"/>
      <c r="E86" s="6" t="n"/>
      <c r="F86" s="6" t="n"/>
      <c r="G86" s="6" t="n"/>
    </row>
    <row r="87">
      <c r="A87" s="6" t="n"/>
      <c r="B87" s="10" t="n"/>
      <c r="D87" s="6" t="n"/>
      <c r="E87" s="6" t="n"/>
      <c r="F87" s="6" t="n"/>
      <c r="G87" s="6" t="n"/>
    </row>
    <row r="88">
      <c r="A88" s="6" t="n"/>
      <c r="B88" s="10" t="n"/>
      <c r="D88" s="6" t="n"/>
      <c r="E88" s="6" t="n"/>
      <c r="F88" s="6" t="n"/>
      <c r="G88" s="6" t="n"/>
    </row>
    <row r="89">
      <c r="A89" s="6" t="n"/>
      <c r="B89" s="10" t="n"/>
      <c r="D89" s="6" t="n"/>
      <c r="E89" s="6" t="n"/>
      <c r="F89" s="6" t="n"/>
      <c r="G89" s="6" t="n"/>
    </row>
    <row r="90">
      <c r="A90" s="6" t="n"/>
      <c r="B90" s="10" t="n"/>
      <c r="D90" s="6" t="n"/>
      <c r="E90" s="6" t="n"/>
      <c r="F90" s="6" t="n"/>
      <c r="G90" s="6" t="n"/>
    </row>
    <row r="91">
      <c r="A91" s="6" t="n"/>
      <c r="B91" s="10" t="n"/>
      <c r="D91" s="6" t="n"/>
      <c r="E91" s="6" t="n"/>
      <c r="F91" s="6" t="n"/>
      <c r="G91" s="6" t="n"/>
    </row>
    <row r="92">
      <c r="A92" s="6" t="n"/>
      <c r="B92" s="10" t="n"/>
      <c r="D92" s="6" t="n"/>
      <c r="E92" s="6" t="n"/>
      <c r="F92" s="6" t="n"/>
      <c r="G92" s="6" t="n"/>
    </row>
    <row r="93">
      <c r="A93" s="6" t="n"/>
      <c r="B93" s="10" t="n"/>
      <c r="D93" s="6" t="n"/>
      <c r="E93" s="6" t="n"/>
      <c r="F93" s="6" t="n"/>
      <c r="G93" s="6" t="n"/>
    </row>
    <row r="94">
      <c r="A94" s="6" t="n"/>
      <c r="B94" s="10" t="n"/>
      <c r="D94" s="6" t="n"/>
      <c r="E94" s="6" t="n"/>
      <c r="F94" s="6" t="n"/>
      <c r="G94" s="6" t="n"/>
    </row>
    <row r="95">
      <c r="A95" s="6" t="n"/>
      <c r="B95" s="10" t="n"/>
      <c r="D95" s="6" t="n"/>
      <c r="E95" s="6" t="n"/>
      <c r="F95" s="6" t="n"/>
      <c r="G95" s="6" t="n"/>
    </row>
    <row r="96">
      <c r="A96" s="6" t="n"/>
      <c r="B96" s="10" t="n"/>
      <c r="D96" s="6" t="n"/>
      <c r="E96" s="6" t="n"/>
      <c r="F96" s="6" t="n"/>
      <c r="G96" s="6" t="n"/>
    </row>
    <row r="97">
      <c r="A97" s="6" t="n"/>
      <c r="B97" s="10" t="n"/>
      <c r="D97" s="6" t="n"/>
      <c r="E97" s="6" t="n"/>
      <c r="F97" s="6" t="n"/>
      <c r="G97" s="6" t="n"/>
    </row>
    <row r="98">
      <c r="A98" s="6" t="n"/>
      <c r="B98" s="10" t="n"/>
      <c r="D98" s="6" t="n"/>
      <c r="E98" s="6" t="n"/>
      <c r="F98" s="6" t="n"/>
      <c r="G98" s="6" t="n"/>
    </row>
    <row r="99">
      <c r="A99" s="6" t="n"/>
      <c r="B99" s="10" t="n"/>
      <c r="D99" s="6" t="n"/>
      <c r="E99" s="6" t="n"/>
      <c r="F99" s="6" t="n"/>
      <c r="G99" s="6" t="n"/>
    </row>
    <row r="100">
      <c r="A100" s="6" t="n"/>
      <c r="B100" s="10" t="n"/>
      <c r="D100" s="6" t="n"/>
      <c r="E100" s="6" t="n"/>
      <c r="F100" s="6" t="n"/>
      <c r="G100" s="6" t="n"/>
    </row>
    <row r="101">
      <c r="A101" s="6" t="n"/>
      <c r="B101" s="10" t="n"/>
      <c r="D101" s="6" t="n"/>
      <c r="E101" s="6" t="n"/>
      <c r="F101" s="6" t="n"/>
      <c r="G101" s="6" t="n"/>
    </row>
    <row r="102">
      <c r="A102" s="6" t="n"/>
      <c r="B102" s="10" t="n"/>
      <c r="D102" s="6" t="n"/>
      <c r="E102" s="6" t="n"/>
      <c r="F102" s="6" t="n"/>
      <c r="G102" s="6" t="n"/>
    </row>
    <row r="103">
      <c r="A103" s="6" t="n"/>
      <c r="B103" s="10" t="n"/>
      <c r="D103" s="6" t="n"/>
      <c r="E103" s="6" t="n"/>
      <c r="F103" s="6" t="n"/>
      <c r="G103" s="6" t="n"/>
    </row>
    <row r="104">
      <c r="A104" s="6" t="n"/>
      <c r="B104" s="10" t="n"/>
      <c r="D104" s="6" t="n"/>
      <c r="E104" s="6" t="n"/>
      <c r="F104" s="6" t="n"/>
      <c r="G104" s="6" t="n"/>
    </row>
  </sheetData>
  <autoFilter ref="A4:G104"/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6A34A"/>
    <outlinePr summaryBelow="1" summaryRight="1"/>
    <pageSetUpPr/>
  </sheetPr>
  <dimension ref="A1:N32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18" customWidth="1" min="3" max="3"/>
    <col width="4" customWidth="1" min="4" max="4"/>
    <col width="20" customWidth="1" min="5" max="5"/>
    <col width="14" customWidth="1" min="6" max="6"/>
    <col width="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Indicadores de Serviços de Ar-Condicionado</t>
        </is>
      </c>
    </row>
    <row r="2">
      <c r="A2" s="14" t="inlineStr">
        <is>
          <t>Painel rápido: receita, execução e alertas para decidir sem perder tempo.</t>
        </is>
      </c>
    </row>
    <row r="3">
      <c r="A3" s="5" t="inlineStr">
        <is>
          <t>Indicador</t>
        </is>
      </c>
      <c r="B3" s="5" t="inlineStr">
        <is>
          <t>Agora</t>
        </is>
      </c>
    </row>
    <row r="4">
      <c r="A4" s="15" t="inlineStr">
        <is>
          <t>Receita total</t>
        </is>
      </c>
      <c r="B4" s="16">
        <f>SUM('Ordens de Serviço'!$Q$5:$Q$104)</f>
        <v/>
      </c>
    </row>
    <row r="5">
      <c r="A5" s="17" t="inlineStr">
        <is>
          <t>Ticket médio</t>
        </is>
      </c>
      <c r="B5" s="18">
        <f>IFERROR(AVERAGE('Ordens de Serviço'!$Q$5:$Q$104),0)</f>
        <v/>
      </c>
    </row>
    <row r="6">
      <c r="A6" s="17" t="inlineStr">
        <is>
          <t>Quantidade total de OS</t>
        </is>
      </c>
      <c r="B6" s="19">
        <f>COUNTA('Ordens de Serviço'!$A$5:$A$104)</f>
        <v/>
      </c>
    </row>
    <row r="7">
      <c r="A7" s="15" t="inlineStr">
        <is>
          <t>OS concluídas</t>
        </is>
      </c>
      <c r="B7" s="20">
        <f>COUNTIF('Ordens de Serviço'!$R$5:$R$104,'Cadastros'!$F$8)</f>
        <v/>
      </c>
    </row>
    <row r="8">
      <c r="A8" s="21" t="inlineStr">
        <is>
          <t>OS em aberto</t>
        </is>
      </c>
      <c r="B8" s="22">
        <f>COUNTIF('Ordens de Serviço'!$R$5:$R$104,'Cadastros'!$F$5)+COUNTIF('Ordens de Serviço'!$R$5:$R$104,'Cadastros'!$F$6)+COUNTIF('Ordens de Serviço'!$R$5:$R$104,'Cadastros'!$F$7)</f>
        <v/>
      </c>
    </row>
    <row r="9">
      <c r="A9" s="15" t="inlineStr">
        <is>
          <t>Percentual de conclusão</t>
        </is>
      </c>
      <c r="B9" s="23">
        <f>IFERROR(B7/B6,0)</f>
        <v/>
      </c>
    </row>
    <row r="10">
      <c r="A10" s="17" t="inlineStr">
        <is>
          <t>Total de deslocamentos</t>
        </is>
      </c>
      <c r="B10" s="18">
        <f>SUM('Ordens de Serviço'!$N$5:$N$104)</f>
        <v/>
      </c>
    </row>
    <row r="11">
      <c r="A11" s="24" t="inlineStr">
        <is>
          <t>OS atrasadas</t>
        </is>
      </c>
      <c r="B11" s="25">
        <f>COUNTIF('Ordens de Serviço'!$V$5:$V$104,'Cadastros'!$F$10)</f>
        <v/>
      </c>
    </row>
    <row r="12">
      <c r="A12" s="21" t="inlineStr">
        <is>
          <t>Serviços em andamento</t>
        </is>
      </c>
      <c r="B12" s="22">
        <f>COUNTIF('Ordens de Serviço'!$R$5:$R$104,'Cadastros'!$F$7)</f>
        <v/>
      </c>
    </row>
    <row r="13"/>
    <row r="14">
      <c r="A14" s="26" t="inlineStr">
        <is>
          <t>Tipo de serviço</t>
        </is>
      </c>
      <c r="B14" s="26" t="inlineStr">
        <is>
          <t>Quantidade</t>
        </is>
      </c>
      <c r="C14" s="26" t="inlineStr">
        <is>
          <t>Receita</t>
        </is>
      </c>
      <c r="E14" s="26" t="inlineStr">
        <is>
          <t>Status</t>
        </is>
      </c>
      <c r="F14" s="26" t="inlineStr">
        <is>
          <t>Quantidade</t>
        </is>
      </c>
    </row>
    <row r="15">
      <c r="A15" s="27" t="inlineStr">
        <is>
          <t>Instalação</t>
        </is>
      </c>
      <c r="B15" s="28">
        <f>COUNTIF('Ordens de Serviço'!$G$5:$G$104,A15)</f>
        <v/>
      </c>
      <c r="C15" s="29">
        <f>SUMIF('Ordens de Serviço'!$G$5:$G$104,A15,'Ordens de Serviço'!$Q$5:$Q$104)</f>
        <v/>
      </c>
      <c r="E15" s="27" t="inlineStr">
        <is>
          <t>Aberta</t>
        </is>
      </c>
      <c r="F15" s="28">
        <f>COUNTIF('Ordens de Serviço'!$R$5:$R$104,E15)</f>
        <v/>
      </c>
    </row>
    <row r="16">
      <c r="A16" s="30" t="inlineStr">
        <is>
          <t>Manutenção preventiva</t>
        </is>
      </c>
      <c r="B16" s="31">
        <f>COUNTIF('Ordens de Serviço'!$G$5:$G$104,A16)</f>
        <v/>
      </c>
      <c r="C16" s="32">
        <f>SUMIF('Ordens de Serviço'!$G$5:$G$104,A16,'Ordens de Serviço'!$Q$5:$Q$104)</f>
        <v/>
      </c>
      <c r="E16" s="30" t="inlineStr">
        <is>
          <t>Agendada</t>
        </is>
      </c>
      <c r="F16" s="31">
        <f>COUNTIF('Ordens de Serviço'!$R$5:$R$104,E16)</f>
        <v/>
      </c>
    </row>
    <row r="17">
      <c r="A17" s="27" t="inlineStr">
        <is>
          <t>Manutenção corretiva</t>
        </is>
      </c>
      <c r="B17" s="28">
        <f>COUNTIF('Ordens de Serviço'!$G$5:$G$104,A17)</f>
        <v/>
      </c>
      <c r="C17" s="29">
        <f>SUMIF('Ordens de Serviço'!$G$5:$G$104,A17,'Ordens de Serviço'!$Q$5:$Q$104)</f>
        <v/>
      </c>
      <c r="E17" s="27" t="inlineStr">
        <is>
          <t>Em andamento</t>
        </is>
      </c>
      <c r="F17" s="28">
        <f>COUNTIF('Ordens de Serviço'!$R$5:$R$104,E17)</f>
        <v/>
      </c>
    </row>
    <row r="18">
      <c r="A18" s="30" t="inlineStr">
        <is>
          <t>Higienização</t>
        </is>
      </c>
      <c r="B18" s="31">
        <f>COUNTIF('Ordens de Serviço'!$G$5:$G$104,A18)</f>
        <v/>
      </c>
      <c r="C18" s="32">
        <f>SUMIF('Ordens de Serviço'!$G$5:$G$104,A18,'Ordens de Serviço'!$Q$5:$Q$104)</f>
        <v/>
      </c>
      <c r="E18" s="30" t="inlineStr">
        <is>
          <t>Concluída</t>
        </is>
      </c>
      <c r="F18" s="31">
        <f>COUNTIF('Ordens de Serviço'!$R$5:$R$104,E18)</f>
        <v/>
      </c>
    </row>
    <row r="19">
      <c r="A19" s="27" t="inlineStr">
        <is>
          <t>Troca de compressor</t>
        </is>
      </c>
      <c r="B19" s="28">
        <f>COUNTIF('Ordens de Serviço'!$G$5:$G$104,A19)</f>
        <v/>
      </c>
      <c r="C19" s="29">
        <f>SUMIF('Ordens de Serviço'!$G$5:$G$104,A19,'Ordens de Serviço'!$Q$5:$Q$104)</f>
        <v/>
      </c>
      <c r="E19" s="27" t="inlineStr">
        <is>
          <t>Cancelada</t>
        </is>
      </c>
      <c r="F19" s="28">
        <f>COUNTIF('Ordens de Serviço'!$R$5:$R$104,E19)</f>
        <v/>
      </c>
    </row>
    <row r="20"/>
    <row r="21"/>
    <row r="22"/>
    <row r="23"/>
    <row r="24">
      <c r="A24" s="26" t="inlineStr">
        <is>
          <t>Mês de abertura</t>
        </is>
      </c>
      <c r="B24" s="26" t="inlineStr">
        <is>
          <t>Receita mensal</t>
        </is>
      </c>
      <c r="C24" s="26" t="inlineStr">
        <is>
          <t>Limite seguinte</t>
        </is>
      </c>
    </row>
    <row r="25">
      <c r="A25" s="43" t="n">
        <v>46023</v>
      </c>
      <c r="B25" s="29">
        <f>SUMIFS('Ordens de Serviço'!$Q$5:$Q$104,'Ordens de Serviço'!$B$5:$B$104,"&gt;="&amp;A25,'Ordens de Serviço'!$B$5:$B$104,"&lt;"&amp;C25)</f>
        <v/>
      </c>
      <c r="C25" s="34" t="n">
        <v>46054</v>
      </c>
    </row>
    <row r="26">
      <c r="A26" s="44" t="n">
        <v>46054</v>
      </c>
      <c r="B26" s="32">
        <f>SUMIFS('Ordens de Serviço'!$Q$5:$Q$104,'Ordens de Serviço'!$B$5:$B$104,"&gt;="&amp;A26,'Ordens de Serviço'!$B$5:$B$104,"&lt;"&amp;C26)</f>
        <v/>
      </c>
      <c r="C26" s="36" t="n">
        <v>46082</v>
      </c>
    </row>
    <row r="27">
      <c r="A27" s="43" t="n">
        <v>46082</v>
      </c>
      <c r="B27" s="29">
        <f>SUMIFS('Ordens de Serviço'!$Q$5:$Q$104,'Ordens de Serviço'!$B$5:$B$104,"&gt;="&amp;A27,'Ordens de Serviço'!$B$5:$B$104,"&lt;"&amp;C27)</f>
        <v/>
      </c>
      <c r="C27" s="34" t="n">
        <v>46113</v>
      </c>
    </row>
    <row r="28">
      <c r="A28" s="44" t="n">
        <v>46113</v>
      </c>
      <c r="B28" s="32">
        <f>SUMIFS('Ordens de Serviço'!$Q$5:$Q$104,'Ordens de Serviço'!$B$5:$B$104,"&gt;="&amp;A28,'Ordens de Serviço'!$B$5:$B$104,"&lt;"&amp;C28)</f>
        <v/>
      </c>
      <c r="C28" s="36" t="n">
        <v>46143</v>
      </c>
    </row>
    <row r="29">
      <c r="A29" s="43" t="n">
        <v>46143</v>
      </c>
      <c r="B29" s="29">
        <f>SUMIFS('Ordens de Serviço'!$Q$5:$Q$104,'Ordens de Serviço'!$B$5:$B$104,"&gt;="&amp;A29,'Ordens de Serviço'!$B$5:$B$104,"&lt;"&amp;C29)</f>
        <v/>
      </c>
      <c r="C29" s="34" t="n">
        <v>46174</v>
      </c>
    </row>
    <row r="30">
      <c r="A30" s="44" t="n">
        <v>46174</v>
      </c>
      <c r="B30" s="32">
        <f>SUMIFS('Ordens de Serviço'!$Q$5:$Q$104,'Ordens de Serviço'!$B$5:$B$104,"&gt;="&amp;A30,'Ordens de Serviço'!$B$5:$B$104,"&lt;"&amp;C30)</f>
        <v/>
      </c>
      <c r="C30" s="36" t="n">
        <v>46204</v>
      </c>
    </row>
    <row r="31">
      <c r="A31" s="43" t="n">
        <v>46204</v>
      </c>
      <c r="B31" s="29">
        <f>SUMIFS('Ordens de Serviço'!$Q$5:$Q$104,'Ordens de Serviço'!$B$5:$B$104,"&gt;="&amp;A31,'Ordens de Serviço'!$B$5:$B$104,"&lt;"&amp;C31)</f>
        <v/>
      </c>
      <c r="C31" s="34" t="n">
        <v>46235</v>
      </c>
    </row>
    <row r="32">
      <c r="A32" s="44" t="n">
        <v>46235</v>
      </c>
      <c r="B32" s="32">
        <f>SUMIFS('Ordens de Serviço'!$Q$5:$Q$104,'Ordens de Serviço'!$B$5:$B$104,"&gt;="&amp;A32,'Ordens de Serviço'!$B$5:$B$104,"&lt;"&amp;C32)</f>
        <v/>
      </c>
      <c r="C32" s="36" t="n">
        <v>46266</v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59E0B"/>
    <outlinePr summaryBelow="1" summaryRight="1"/>
    <pageSetUpPr/>
  </sheetPr>
  <dimension ref="A1:F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64" customWidth="1" min="2" max="2"/>
    <col width="58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Instruções | Controle de Ar-Condicionado</t>
        </is>
      </c>
    </row>
    <row r="2"/>
    <row r="3">
      <c r="A3" s="5" t="inlineStr">
        <is>
          <t>Ação</t>
        </is>
      </c>
      <c r="B3" s="5" t="inlineStr">
        <is>
          <t>Como resolver rápido</t>
        </is>
      </c>
      <c r="C3" s="5" t="inlineStr">
        <is>
          <t>Cuidados importantes</t>
        </is>
      </c>
    </row>
    <row r="4" ht="72" customHeight="1">
      <c r="A4" s="37" t="inlineStr">
        <is>
          <t>Cadastrar nova OS</t>
        </is>
      </c>
      <c r="B4" s="38" t="inlineStr">
        <is>
          <t>Na aba Ordens de Serviço, use uma linha amarela livre entre as linhas 5 e 104. Informe ID único, datas, cliente, serviço, técnico, horas, peças, deslocamento, status e pagamento. Valor hora, mão de obra, total e prazo são calculados automaticamente.</t>
        </is>
      </c>
      <c r="C4" s="38" t="inlineStr">
        <is>
          <t>Cadastre primeiro o tipo de serviço na aba Cadastros se ele ainda não existir. Não altere as células cinzas.</t>
        </is>
      </c>
    </row>
    <row r="5" ht="72" customHeight="1">
      <c r="A5" s="39" t="inlineStr">
        <is>
          <t>Atualizar o status</t>
        </is>
      </c>
      <c r="B5" s="40" t="inlineStr">
        <is>
          <t>Use a lista suspensa da coluna Status. Marque Concluída apenas após finalizar a execução e registrar a documentação necessária.</t>
        </is>
      </c>
      <c r="C5" s="40" t="inlineStr">
        <is>
          <t>O indicador de prazo compara a data prevista com a data atual. OS vencidas e não concluídas aparecem como Atrasada.</t>
        </is>
      </c>
    </row>
    <row r="6" ht="72" customHeight="1">
      <c r="A6" s="37" t="inlineStr">
        <is>
          <t>Adicionar serviços e técnicos</t>
        </is>
      </c>
      <c r="B6" s="38" t="inlineStr">
        <is>
          <t>Na aba Cadastros, preencha as linhas amarelas livres. Para novo serviço, informe o nome e o valor hora na mesma linha. Técnicos, marcas e pagamentos também podem ser ampliados até a linha 104.</t>
        </is>
      </c>
      <c r="C6" s="38" t="inlineStr">
        <is>
          <t>Evite nomes duplicados. Mantenha o texto do serviço padronizado para o VLOOKUP localizar o valor hora correto.</t>
        </is>
      </c>
    </row>
    <row r="7" ht="72" customHeight="1">
      <c r="A7" s="39" t="inlineStr">
        <is>
          <t>Interpretar o Dashboard</t>
        </is>
      </c>
      <c r="B7" s="40" t="inlineStr">
        <is>
          <t>Receita total mostra os valores calculados das OS. Ticket médio revela o valor médio por ordem. Os gráficos destacam receita por serviço, status e evolução mensal.</t>
        </is>
      </c>
      <c r="C7" s="40" t="inlineStr">
        <is>
          <t>Priorize cartões vermelhos, acompanhe os amarelos diariamente e use o percentual de conclusão para medir ritmo da operação.</t>
        </is>
      </c>
    </row>
    <row r="8" ht="72" customHeight="1">
      <c r="A8" s="37" t="inlineStr">
        <is>
          <t>Privacidade e LGPD/ANPD</t>
        </is>
      </c>
      <c r="B8" s="38" t="inlineStr">
        <is>
          <t>CPF/CNPJ, nome, cidade e observações são dados pessoais ou empresariais sensíveis para a operação. Colete apenas o necessário para atendimento, faturamento e garantia.</t>
        </is>
      </c>
      <c r="C8" s="38" t="inlineStr">
        <is>
          <t>Restrinja o acesso ao arquivo, evite envio por canais públicos, mantenha cópia segura e descarte dados quando a finalidade terminar. Consulte a base legal e a política interna antes de compartilhar dados.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2026-09-07T00:29:18Z</dcterms:created>
  <dcterms:modified xmlns:dcterms="http://purl.org/dc/terms/" xmlns:xsi="http://www.w3.org/2001/XMLSchema-instance" xsi:type="dcterms:W3CDTF">2026-09-07T00:29:18Z</dcterms:modified>
</cp:coreProperties>
</file>