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a de Reuniao" sheetId="1" state="visible" r:id="rId1"/>
    <sheet xmlns:r="http://schemas.openxmlformats.org/officeDocument/2006/relationships" name="Painel" sheetId="2" state="visible" r:id="rId2"/>
    <sheet xmlns:r="http://schemas.openxmlformats.org/officeDocument/2006/relationships" name="Instruco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AAAA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4" fillId="6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3" fillId="0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0" fontId="2" fillId="4" borderId="1" pivotButton="0" quotePrefix="0" xfId="0"/>
    <xf numFmtId="9" fontId="3" fillId="4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2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5" borderId="1" pivotButton="0" quotePrefix="0" xfId="0"/>
    <xf numFmtId="0" fontId="2" fillId="5" borderId="1" applyAlignment="1" pivotButton="0" quotePrefix="0" xfId="0">
      <alignment horizontal="center" vertical="center" wrapText="1"/>
    </xf>
    <xf numFmtId="9" fontId="2" fillId="5" borderId="1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6">
    <dxf>
      <fill>
        <patternFill patternType="solid">
          <fgColor rgb="00DCFCE7"/>
          <bgColor rgb="00DCFCE7"/>
        </patternFill>
      </fill>
    </dxf>
    <dxf>
      <fill>
        <patternFill patternType="solid">
          <fgColor rgb="00FEE2E2"/>
          <bgColor rgb="00FEE2E2"/>
        </patternFill>
      </fill>
    </dxf>
    <dxf>
      <fill>
        <patternFill patternType="solid">
          <fgColor rgb="00FEF9C3"/>
          <bgColor rgb="00FEF9C3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B45309"/>
      </font>
      <fill>
        <patternFill patternType="solid">
          <fgColor rgb="00FEF9C3"/>
          <bgColor rgb="00FEF9C3"/>
        </patternFill>
      </fill>
    </dxf>
    <dxf>
      <font>
        <b val="1"/>
        <color rgb="0015803D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Distribuicao por Status</a:t>
            </a:r>
          </a:p>
        </rich>
      </tx>
    </title>
    <plotArea>
      <pieChart>
        <varyColors val="1"/>
        <ser>
          <idx val="0"/>
          <order val="0"/>
          <tx>
            <strRef>
              <f>'Painel'!E3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'Painel'!$D$4:$D$7</f>
            </numRef>
          </cat>
          <val>
            <numRef>
              <f>'Painel'!$E$4:$E$7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Acoes por Responsavel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'Painel'!H3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'Painel'!$G$4:$G$11</f>
            </numRef>
          </cat>
          <val>
            <numRef>
              <f>'Painel'!$H$4:$H$11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Responsavel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 de Acoes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11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18" customWidth="1" min="3" max="3"/>
    <col width="15" customWidth="1" min="4" max="4"/>
    <col width="15" customWidth="1" min="5" max="5"/>
    <col width="13" customWidth="1" min="6" max="6"/>
    <col width="12" customWidth="1" min="7" max="7"/>
    <col width="14" customWidth="1" min="8" max="8"/>
    <col width="13" customWidth="1" min="9" max="9"/>
    <col width="12" customWidth="1" min="10" max="10"/>
    <col width="12" customWidth="1" min="11" max="11"/>
    <col width="32" customWidth="1" min="12" max="12"/>
    <col width="3" customWidth="1" min="13" max="13"/>
    <col width="18" customWidth="1" min="14" max="14"/>
    <col width="15" customWidth="1" min="15" max="15"/>
  </cols>
  <sheetData>
    <row r="1" ht="28" customHeight="1">
      <c r="A1" s="1" t="inlineStr">
        <is>
          <t>ATA DE REUNIAO - CONTROLE DE ACOES</t>
        </is>
      </c>
      <c r="N1" s="2" t="inlineStr">
        <is>
          <t>Responsavel</t>
        </is>
      </c>
      <c r="O1" s="2" t="inlineStr">
        <is>
          <t>Departamento</t>
        </is>
      </c>
    </row>
    <row r="2">
      <c r="A2" s="3" t="inlineStr">
        <is>
          <t>Data da Reuniao:</t>
        </is>
      </c>
      <c r="B2" s="4" t="inlineStr">
        <is>
          <t>14/07/2026</t>
        </is>
      </c>
      <c r="N2" s="5" t="inlineStr">
        <is>
          <t>Joao Silva</t>
        </is>
      </c>
      <c r="O2" s="5" t="inlineStr">
        <is>
          <t>Vendas</t>
        </is>
      </c>
    </row>
    <row r="3">
      <c r="A3" s="3" t="inlineStr">
        <is>
          <t>Horario:</t>
        </is>
      </c>
      <c r="B3" s="4" t="inlineStr">
        <is>
          <t>09h00 as 10h30</t>
        </is>
      </c>
      <c r="N3" s="5" t="inlineStr">
        <is>
          <t>Maria Oliveira</t>
        </is>
      </c>
      <c r="O3" s="5" t="inlineStr">
        <is>
          <t>Financeiro</t>
        </is>
      </c>
    </row>
    <row r="4">
      <c r="A4" s="3" t="inlineStr">
        <is>
          <t>Local:</t>
        </is>
      </c>
      <c r="B4" s="4" t="inlineStr">
        <is>
          <t>Sala de Reunioes - Matriz Sao Paulo</t>
        </is>
      </c>
      <c r="N4" s="5" t="inlineStr">
        <is>
          <t>Pedro Santos</t>
        </is>
      </c>
      <c r="O4" s="5" t="inlineStr">
        <is>
          <t>Juridico</t>
        </is>
      </c>
    </row>
    <row r="5">
      <c r="A5" s="3" t="inlineStr">
        <is>
          <t>Pauta Principal:</t>
        </is>
      </c>
      <c r="B5" s="4" t="inlineStr">
        <is>
          <t>Revisao de projetos e definicao de acoes</t>
        </is>
      </c>
      <c r="N5" s="5" t="inlineStr">
        <is>
          <t>Ana Souza</t>
        </is>
      </c>
      <c r="O5" s="5" t="inlineStr">
        <is>
          <t>Financeiro</t>
        </is>
      </c>
    </row>
    <row r="6">
      <c r="A6" s="3" t="inlineStr">
        <is>
          <t>Participantes:</t>
        </is>
      </c>
      <c r="B6" s="4" t="inlineStr">
        <is>
          <t>Joao Silva, Maria Oliveira, Pedro Santos, Ana Souza, Carlos Pereira</t>
        </is>
      </c>
      <c r="N6" s="5" t="inlineStr">
        <is>
          <t>Carlos Pereira</t>
        </is>
      </c>
      <c r="O6" s="5" t="inlineStr">
        <is>
          <t>Comercial</t>
        </is>
      </c>
    </row>
    <row r="7">
      <c r="N7" s="5" t="inlineStr">
        <is>
          <t>Juliana Costa</t>
        </is>
      </c>
      <c r="O7" s="5" t="inlineStr">
        <is>
          <t>Diretoria</t>
        </is>
      </c>
    </row>
    <row r="8">
      <c r="N8" s="5" t="inlineStr">
        <is>
          <t>Rafael Almeida</t>
        </is>
      </c>
      <c r="O8" s="5" t="inlineStr">
        <is>
          <t>Comercial</t>
        </is>
      </c>
    </row>
    <row r="9">
      <c r="A9" s="6" t="inlineStr">
        <is>
          <t>ID</t>
        </is>
      </c>
      <c r="B9" s="6" t="inlineStr">
        <is>
          <t>Item de Acao</t>
        </is>
      </c>
      <c r="C9" s="6" t="inlineStr">
        <is>
          <t>Responsavel</t>
        </is>
      </c>
      <c r="D9" s="6" t="inlineStr">
        <is>
          <t>Departamento</t>
        </is>
      </c>
      <c r="E9" s="6" t="inlineStr">
        <is>
          <t>Data da Reuniao</t>
        </is>
      </c>
      <c r="F9" s="6" t="inlineStr">
        <is>
          <t>Prazo</t>
        </is>
      </c>
      <c r="G9" s="6" t="inlineStr">
        <is>
          <t>Prioridade</t>
        </is>
      </c>
      <c r="H9" s="6" t="inlineStr">
        <is>
          <t>Status</t>
        </is>
      </c>
      <c r="I9" s="6" t="inlineStr">
        <is>
          <t>Dias Restantes</t>
        </is>
      </c>
      <c r="J9" s="6" t="inlineStr">
        <is>
          <t>% Concluido</t>
        </is>
      </c>
      <c r="K9" s="6" t="inlineStr">
        <is>
          <t>Situacao</t>
        </is>
      </c>
      <c r="L9" s="6" t="inlineStr">
        <is>
          <t>Observacoes</t>
        </is>
      </c>
      <c r="N9" s="5" t="inlineStr">
        <is>
          <t>Camila Ferreira</t>
        </is>
      </c>
      <c r="O9" s="5" t="inlineStr">
        <is>
          <t>Operacoes</t>
        </is>
      </c>
    </row>
    <row r="10">
      <c r="A10" s="7" t="n">
        <v>1</v>
      </c>
      <c r="B10" s="8" t="inlineStr">
        <is>
          <t>Definir escopo do novo sistema de vendas</t>
        </is>
      </c>
      <c r="C10" s="7" t="inlineStr">
        <is>
          <t>Joao Silva</t>
        </is>
      </c>
      <c r="D10" s="8">
        <f>IFERROR(VLOOKUP(C10,$N$2:$O$9,2,0),"N/D")</f>
        <v/>
      </c>
      <c r="E10" s="9" t="inlineStr">
        <is>
          <t>14/07/2026</t>
        </is>
      </c>
      <c r="F10" s="10" t="inlineStr">
        <is>
          <t>21/07/2026</t>
        </is>
      </c>
      <c r="G10" s="11" t="inlineStr">
        <is>
          <t>Alta</t>
        </is>
      </c>
      <c r="H10" s="11" t="inlineStr">
        <is>
          <t>Em Andamento</t>
        </is>
      </c>
      <c r="I10" s="7">
        <f>IF(H10="Concluido",0,F10-TODAY())</f>
        <v/>
      </c>
      <c r="J10" s="12" t="n">
        <v>0.6</v>
      </c>
      <c r="K10" s="7">
        <f>IF(H10="Concluido","Concluido",IF(I10&lt;0,"Atrasado",IF(I10&lt;=3,"Urgente","No Prazo")))</f>
        <v/>
      </c>
      <c r="L10" s="8" t="inlineStr">
        <is>
          <t>Aguardando validacao do cliente</t>
        </is>
      </c>
    </row>
    <row r="11">
      <c r="A11" s="13" t="n">
        <v>2</v>
      </c>
      <c r="B11" s="14" t="inlineStr">
        <is>
          <t>Enviar proposta comercial atualizada</t>
        </is>
      </c>
      <c r="C11" s="13" t="inlineStr">
        <is>
          <t>Maria Oliveira</t>
        </is>
      </c>
      <c r="D11" s="14">
        <f>IFERROR(VLOOKUP(C11,$N$2:$O$9,2,0),"N/D")</f>
        <v/>
      </c>
      <c r="E11" s="15" t="inlineStr">
        <is>
          <t>14/07/2026</t>
        </is>
      </c>
      <c r="F11" s="10" t="inlineStr">
        <is>
          <t>16/07/2026</t>
        </is>
      </c>
      <c r="G11" s="11" t="inlineStr">
        <is>
          <t>Alta</t>
        </is>
      </c>
      <c r="H11" s="11" t="inlineStr">
        <is>
          <t>Pendente</t>
        </is>
      </c>
      <c r="I11" s="13">
        <f>IF(H11="Concluido",0,F11-TODAY())</f>
        <v/>
      </c>
      <c r="J11" s="12" t="n">
        <v>0</v>
      </c>
      <c r="K11" s="13">
        <f>IF(H11="Concluido","Concluido",IF(I11&lt;0,"Atrasado",IF(I11&lt;=3,"Urgente","No Prazo")))</f>
        <v/>
      </c>
      <c r="L11" s="14" t="inlineStr">
        <is>
          <t>Depende de aprovacao financeira</t>
        </is>
      </c>
    </row>
    <row r="12">
      <c r="A12" s="7" t="n">
        <v>3</v>
      </c>
      <c r="B12" s="8" t="inlineStr">
        <is>
          <t>Revisar contrato com fornecedor</t>
        </is>
      </c>
      <c r="C12" s="7" t="inlineStr">
        <is>
          <t>Pedro Santos</t>
        </is>
      </c>
      <c r="D12" s="8">
        <f>IFERROR(VLOOKUP(C12,$N$2:$O$9,2,0),"N/D")</f>
        <v/>
      </c>
      <c r="E12" s="9" t="inlineStr">
        <is>
          <t>14/07/2026</t>
        </is>
      </c>
      <c r="F12" s="10" t="inlineStr">
        <is>
          <t>18/07/2026</t>
        </is>
      </c>
      <c r="G12" s="11" t="inlineStr">
        <is>
          <t>Media</t>
        </is>
      </c>
      <c r="H12" s="11" t="inlineStr">
        <is>
          <t>Em Andamento</t>
        </is>
      </c>
      <c r="I12" s="7">
        <f>IF(H12="Concluido",0,F12-TODAY())</f>
        <v/>
      </c>
      <c r="J12" s="12" t="n">
        <v>0.4</v>
      </c>
      <c r="K12" s="7">
        <f>IF(H12="Concluido","Concluido",IF(I12&lt;0,"Atrasado",IF(I12&lt;=3,"Urgente","No Prazo")))</f>
        <v/>
      </c>
      <c r="L12" s="8" t="inlineStr">
        <is>
          <t>Contrato em analise juridica</t>
        </is>
      </c>
    </row>
    <row r="13">
      <c r="A13" s="13" t="n">
        <v>4</v>
      </c>
      <c r="B13" s="14" t="inlineStr">
        <is>
          <t>Atualizar planilha de custos do projeto</t>
        </is>
      </c>
      <c r="C13" s="13" t="inlineStr">
        <is>
          <t>Ana Souza</t>
        </is>
      </c>
      <c r="D13" s="14">
        <f>IFERROR(VLOOKUP(C13,$N$2:$O$9,2,0),"N/D")</f>
        <v/>
      </c>
      <c r="E13" s="15" t="inlineStr">
        <is>
          <t>14/07/2026</t>
        </is>
      </c>
      <c r="F13" s="10" t="inlineStr">
        <is>
          <t>15/07/2026</t>
        </is>
      </c>
      <c r="G13" s="11" t="inlineStr">
        <is>
          <t>Alta</t>
        </is>
      </c>
      <c r="H13" s="11" t="inlineStr">
        <is>
          <t>Concluido</t>
        </is>
      </c>
      <c r="I13" s="13">
        <f>IF(H13="Concluido",0,F13-TODAY())</f>
        <v/>
      </c>
      <c r="J13" s="12" t="n">
        <v>1</v>
      </c>
      <c r="K13" s="13">
        <f>IF(H13="Concluido","Concluido",IF(I13&lt;0,"Atrasado",IF(I13&lt;=3,"Urgente","No Prazo")))</f>
        <v/>
      </c>
      <c r="L13" s="14" t="inlineStr">
        <is>
          <t>Finalizado e enviado ao time</t>
        </is>
      </c>
    </row>
    <row r="14">
      <c r="A14" s="7" t="n">
        <v>5</v>
      </c>
      <c r="B14" s="8" t="inlineStr">
        <is>
          <t>Agendar treinamento da equipe comercial</t>
        </is>
      </c>
      <c r="C14" s="7" t="inlineStr">
        <is>
          <t>Carlos Pereira</t>
        </is>
      </c>
      <c r="D14" s="8">
        <f>IFERROR(VLOOKUP(C14,$N$2:$O$9,2,0),"N/D")</f>
        <v/>
      </c>
      <c r="E14" s="9" t="inlineStr">
        <is>
          <t>14/07/2026</t>
        </is>
      </c>
      <c r="F14" s="10" t="inlineStr">
        <is>
          <t>25/07/2026</t>
        </is>
      </c>
      <c r="G14" s="11" t="inlineStr">
        <is>
          <t>Media</t>
        </is>
      </c>
      <c r="H14" s="11" t="inlineStr">
        <is>
          <t>Pendente</t>
        </is>
      </c>
      <c r="I14" s="7">
        <f>IF(H14="Concluido",0,F14-TODAY())</f>
        <v/>
      </c>
      <c r="J14" s="12" t="n">
        <v>0</v>
      </c>
      <c r="K14" s="7">
        <f>IF(H14="Concluido","Concluido",IF(I14&lt;0,"Atrasado",IF(I14&lt;=3,"Urgente","No Prazo")))</f>
        <v/>
      </c>
      <c r="L14" s="8" t="inlineStr">
        <is>
          <t>Aguardando disponibilidade da sala</t>
        </is>
      </c>
    </row>
    <row r="15">
      <c r="A15" s="13" t="n">
        <v>6</v>
      </c>
      <c r="B15" s="14" t="inlineStr">
        <is>
          <t>Preparar apresentacao para diretoria</t>
        </is>
      </c>
      <c r="C15" s="13" t="inlineStr">
        <is>
          <t>Juliana Costa</t>
        </is>
      </c>
      <c r="D15" s="14">
        <f>IFERROR(VLOOKUP(C15,$N$2:$O$9,2,0),"N/D")</f>
        <v/>
      </c>
      <c r="E15" s="15" t="inlineStr">
        <is>
          <t>14/07/2026</t>
        </is>
      </c>
      <c r="F15" s="10" t="inlineStr">
        <is>
          <t>17/07/2026</t>
        </is>
      </c>
      <c r="G15" s="11" t="inlineStr">
        <is>
          <t>Alta</t>
        </is>
      </c>
      <c r="H15" s="11" t="inlineStr">
        <is>
          <t>Em Andamento</t>
        </is>
      </c>
      <c r="I15" s="13">
        <f>IF(H15="Concluido",0,F15-TODAY())</f>
        <v/>
      </c>
      <c r="J15" s="12" t="n">
        <v>0.7</v>
      </c>
      <c r="K15" s="13">
        <f>IF(H15="Concluido","Concluido",IF(I15&lt;0,"Atrasado",IF(I15&lt;=3,"Urgente","No Prazo")))</f>
        <v/>
      </c>
      <c r="L15" s="14" t="inlineStr">
        <is>
          <t>Slides quase finalizados</t>
        </is>
      </c>
    </row>
    <row r="16">
      <c r="A16" s="7" t="n">
        <v>7</v>
      </c>
      <c r="B16" s="8" t="inlineStr">
        <is>
          <t>Contatar cliente sobre renovacao</t>
        </is>
      </c>
      <c r="C16" s="7" t="inlineStr">
        <is>
          <t>Rafael Almeida</t>
        </is>
      </c>
      <c r="D16" s="8">
        <f>IFERROR(VLOOKUP(C16,$N$2:$O$9,2,0),"N/D")</f>
        <v/>
      </c>
      <c r="E16" s="9" t="inlineStr">
        <is>
          <t>14/07/2026</t>
        </is>
      </c>
      <c r="F16" s="10" t="inlineStr">
        <is>
          <t>20/07/2026</t>
        </is>
      </c>
      <c r="G16" s="11" t="inlineStr">
        <is>
          <t>Media</t>
        </is>
      </c>
      <c r="H16" s="11" t="inlineStr">
        <is>
          <t>Pendente</t>
        </is>
      </c>
      <c r="I16" s="7">
        <f>IF(H16="Concluido",0,F16-TODAY())</f>
        <v/>
      </c>
      <c r="J16" s="12" t="n">
        <v>0</v>
      </c>
      <c r="K16" s="7">
        <f>IF(H16="Concluido","Concluido",IF(I16&lt;0,"Atrasado",IF(I16&lt;=3,"Urgente","No Prazo")))</f>
        <v/>
      </c>
      <c r="L16" s="8" t="inlineStr">
        <is>
          <t>Aguardando retorno do cliente</t>
        </is>
      </c>
    </row>
    <row r="17">
      <c r="A17" s="13" t="n">
        <v>8</v>
      </c>
      <c r="B17" s="14" t="inlineStr">
        <is>
          <t>Revisar indicadores de performance</t>
        </is>
      </c>
      <c r="C17" s="13" t="inlineStr">
        <is>
          <t>Camila Ferreira</t>
        </is>
      </c>
      <c r="D17" s="14">
        <f>IFERROR(VLOOKUP(C17,$N$2:$O$9,2,0),"N/D")</f>
        <v/>
      </c>
      <c r="E17" s="15" t="inlineStr">
        <is>
          <t>14/07/2026</t>
        </is>
      </c>
      <c r="F17" s="10" t="inlineStr">
        <is>
          <t>10/07/2026</t>
        </is>
      </c>
      <c r="G17" s="11" t="inlineStr">
        <is>
          <t>Baixa</t>
        </is>
      </c>
      <c r="H17" s="11" t="inlineStr">
        <is>
          <t>Atrasado</t>
        </is>
      </c>
      <c r="I17" s="13">
        <f>IF(H17="Concluido",0,F17-TODAY())</f>
        <v/>
      </c>
      <c r="J17" s="12" t="n">
        <v>0.3</v>
      </c>
      <c r="K17" s="13">
        <f>IF(H17="Concluido","Concluido",IF(I17&lt;0,"Atrasado",IF(I17&lt;=3,"Urgente","No Prazo")))</f>
        <v/>
      </c>
      <c r="L17" s="14" t="inlineStr">
        <is>
          <t>Atrasado por falta de dados</t>
        </is>
      </c>
    </row>
    <row r="18">
      <c r="A18" s="7" t="n">
        <v>9</v>
      </c>
      <c r="B18" s="8" t="inlineStr">
        <is>
          <t>Organizar arquivo de documentos legais</t>
        </is>
      </c>
      <c r="C18" s="7" t="inlineStr">
        <is>
          <t>Joao Silva</t>
        </is>
      </c>
      <c r="D18" s="8">
        <f>IFERROR(VLOOKUP(C18,$N$2:$O$9,2,0),"N/D")</f>
        <v/>
      </c>
      <c r="E18" s="9" t="inlineStr">
        <is>
          <t>14/07/2026</t>
        </is>
      </c>
      <c r="F18" s="10" t="inlineStr">
        <is>
          <t>22/07/2026</t>
        </is>
      </c>
      <c r="G18" s="11" t="inlineStr">
        <is>
          <t>Baixa</t>
        </is>
      </c>
      <c r="H18" s="11" t="inlineStr">
        <is>
          <t>Pendente</t>
        </is>
      </c>
      <c r="I18" s="7">
        <f>IF(H18="Concluido",0,F18-TODAY())</f>
        <v/>
      </c>
      <c r="J18" s="12" t="n">
        <v>0</v>
      </c>
      <c r="K18" s="7">
        <f>IF(H18="Concluido","Concluido",IF(I18&lt;0,"Atrasado",IF(I18&lt;=3,"Urgente","No Prazo")))</f>
        <v/>
      </c>
      <c r="L18" s="8" t="inlineStr">
        <is>
          <t>Sem previsao de inicio</t>
        </is>
      </c>
    </row>
    <row r="20">
      <c r="A20" s="16" t="inlineStr">
        <is>
          <t>RESUMO</t>
        </is>
      </c>
    </row>
    <row r="21">
      <c r="A21" s="17" t="inlineStr">
        <is>
          <t>Total de Acoes</t>
        </is>
      </c>
      <c r="C21" s="7">
        <f>COUNTA(A10:A18)</f>
        <v/>
      </c>
    </row>
    <row r="22">
      <c r="A22" s="17" t="inlineStr">
        <is>
          <t>Concluidas</t>
        </is>
      </c>
      <c r="C22" s="7">
        <f>COUNTIF(H10:H18,"Concluido")</f>
        <v/>
      </c>
    </row>
    <row r="23">
      <c r="A23" s="17" t="inlineStr">
        <is>
          <t>Em Andamento</t>
        </is>
      </c>
      <c r="C23" s="7">
        <f>COUNTIF(H10:H18,"Em Andamento")</f>
        <v/>
      </c>
    </row>
    <row r="24">
      <c r="A24" s="17" t="inlineStr">
        <is>
          <t>Pendentes</t>
        </is>
      </c>
      <c r="C24" s="7">
        <f>COUNTIF(H10:H18,"Pendente")</f>
        <v/>
      </c>
    </row>
    <row r="25">
      <c r="A25" s="17" t="inlineStr">
        <is>
          <t>Atrasadas</t>
        </is>
      </c>
      <c r="C25" s="7">
        <f>COUNTIF(H10:H18,"Atrasado")</f>
        <v/>
      </c>
    </row>
    <row r="26">
      <c r="A26" s="17" t="inlineStr">
        <is>
          <t>% Medio Concluido</t>
        </is>
      </c>
      <c r="C26" s="18">
        <f>IFERROR(AVERAGE(J10:J18),0)</f>
        <v/>
      </c>
    </row>
  </sheetData>
  <mergeCells count="13">
    <mergeCell ref="A1:L1"/>
    <mergeCell ref="B2:F2"/>
    <mergeCell ref="B3:F3"/>
    <mergeCell ref="B4:F4"/>
    <mergeCell ref="B5:F5"/>
    <mergeCell ref="B6:F6"/>
    <mergeCell ref="A20:B20"/>
    <mergeCell ref="A21:B21"/>
    <mergeCell ref="A22:B22"/>
    <mergeCell ref="A23:B23"/>
    <mergeCell ref="A24:B24"/>
    <mergeCell ref="A25:B25"/>
    <mergeCell ref="A26:B26"/>
  </mergeCells>
  <conditionalFormatting sqref="H10:H18">
    <cfRule type="expression" priority="1" dxfId="0" stopIfTrue="1">
      <formula>H10="Concluido"</formula>
    </cfRule>
    <cfRule type="expression" priority="2" dxfId="1" stopIfTrue="1">
      <formula>H10="Atrasado"</formula>
    </cfRule>
    <cfRule type="expression" priority="3" dxfId="2" stopIfTrue="1">
      <formula>H10="Pendente"</formula>
    </cfRule>
  </conditionalFormatting>
  <conditionalFormatting sqref="K10:K18">
    <cfRule type="expression" priority="4" dxfId="3" stopIfTrue="1">
      <formula>K10="Atrasado"</formula>
    </cfRule>
    <cfRule type="expression" priority="5" dxfId="4" stopIfTrue="1">
      <formula>K10="Urgente"</formula>
    </cfRule>
    <cfRule type="expression" priority="6" dxfId="5" stopIfTrue="1">
      <formula>K10="Concluido"</formula>
    </cfRule>
  </conditionalFormatting>
  <dataValidations count="2">
    <dataValidation sqref="G10:G18" showErrorMessage="1" showInputMessage="1" allowBlank="1" type="list">
      <formula1>"Alta,Media,Baixa"</formula1>
    </dataValidation>
    <dataValidation sqref="H10:H18" showErrorMessage="1" showInputMessage="1" allowBlank="1" type="list">
      <formula1>"Pendente,Em Andamento,Concluido,Atrasado"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3" customWidth="1" min="3" max="3"/>
    <col width="15" customWidth="1" min="4" max="4"/>
    <col width="12" customWidth="1" min="5" max="5"/>
    <col width="3" customWidth="1" min="6" max="6"/>
    <col width="18" customWidth="1" min="7" max="7"/>
    <col width="10" customWidth="1" min="8" max="8"/>
  </cols>
  <sheetData>
    <row r="1" ht="28" customHeight="1">
      <c r="A1" s="1" t="inlineStr">
        <is>
          <t>PAINEL DE ACOMPANHAMENTO - ACOES DA REUNIAO</t>
        </is>
      </c>
    </row>
    <row r="3">
      <c r="A3" s="16" t="inlineStr">
        <is>
          <t>Indicador</t>
        </is>
      </c>
      <c r="B3" s="16" t="inlineStr">
        <is>
          <t>Valor</t>
        </is>
      </c>
      <c r="D3" s="16" t="inlineStr">
        <is>
          <t>Status</t>
        </is>
      </c>
      <c r="E3" s="16" t="inlineStr">
        <is>
          <t>Quantidade</t>
        </is>
      </c>
      <c r="G3" s="16" t="inlineStr">
        <is>
          <t>Responsavel</t>
        </is>
      </c>
      <c r="H3" s="16" t="inlineStr">
        <is>
          <t>Acoes</t>
        </is>
      </c>
    </row>
    <row r="4">
      <c r="A4" s="19" t="inlineStr">
        <is>
          <t>Total de Acoes</t>
        </is>
      </c>
      <c r="B4" s="20">
        <f>'Ata de Reuniao'!C21</f>
        <v/>
      </c>
      <c r="D4" s="5" t="inlineStr">
        <is>
          <t>Concluido</t>
        </is>
      </c>
      <c r="E4" s="21">
        <f>COUNTIF('Ata de Reuniao'!H10:H18,"Concluido")</f>
        <v/>
      </c>
      <c r="G4" s="5" t="inlineStr">
        <is>
          <t>Joao Silva</t>
        </is>
      </c>
      <c r="H4" s="21">
        <f>COUNTIF('Ata de Reuniao'!C10:C18,"Joao Silva")</f>
        <v/>
      </c>
    </row>
    <row r="5">
      <c r="A5" s="22" t="inlineStr">
        <is>
          <t>Acoes Concluidas</t>
        </is>
      </c>
      <c r="B5" s="23">
        <f>'Ata de Reuniao'!C22</f>
        <v/>
      </c>
      <c r="D5" s="5" t="inlineStr">
        <is>
          <t>Em Andamento</t>
        </is>
      </c>
      <c r="E5" s="21">
        <f>COUNTIF('Ata de Reuniao'!H10:H18,"Em Andamento")</f>
        <v/>
      </c>
      <c r="G5" s="5" t="inlineStr">
        <is>
          <t>Maria Oliveira</t>
        </is>
      </c>
      <c r="H5" s="21">
        <f>COUNTIF('Ata de Reuniao'!C10:C18,"Maria Oliveira")</f>
        <v/>
      </c>
    </row>
    <row r="6">
      <c r="A6" s="19" t="inlineStr">
        <is>
          <t>Acoes Em Andamento</t>
        </is>
      </c>
      <c r="B6" s="20">
        <f>'Ata de Reuniao'!C23</f>
        <v/>
      </c>
      <c r="D6" s="5" t="inlineStr">
        <is>
          <t>Pendente</t>
        </is>
      </c>
      <c r="E6" s="21">
        <f>COUNTIF('Ata de Reuniao'!H10:H18,"Pendente")</f>
        <v/>
      </c>
      <c r="G6" s="5" t="inlineStr">
        <is>
          <t>Pedro Santos</t>
        </is>
      </c>
      <c r="H6" s="21">
        <f>COUNTIF('Ata de Reuniao'!C10:C18,"Pedro Santos")</f>
        <v/>
      </c>
    </row>
    <row r="7">
      <c r="A7" s="22" t="inlineStr">
        <is>
          <t>Acoes Pendentes</t>
        </is>
      </c>
      <c r="B7" s="23">
        <f>'Ata de Reuniao'!C24</f>
        <v/>
      </c>
      <c r="D7" s="5" t="inlineStr">
        <is>
          <t>Atrasado</t>
        </is>
      </c>
      <c r="E7" s="21">
        <f>COUNTIF('Ata de Reuniao'!H10:H18,"Atrasado")</f>
        <v/>
      </c>
      <c r="G7" s="5" t="inlineStr">
        <is>
          <t>Ana Souza</t>
        </is>
      </c>
      <c r="H7" s="21">
        <f>COUNTIF('Ata de Reuniao'!C10:C18,"Ana Souza")</f>
        <v/>
      </c>
    </row>
    <row r="8">
      <c r="A8" s="19" t="inlineStr">
        <is>
          <t>Acoes Atrasadas</t>
        </is>
      </c>
      <c r="B8" s="20">
        <f>'Ata de Reuniao'!C25</f>
        <v/>
      </c>
      <c r="G8" s="5" t="inlineStr">
        <is>
          <t>Carlos Pereira</t>
        </is>
      </c>
      <c r="H8" s="21">
        <f>COUNTIF('Ata de Reuniao'!C10:C18,"Carlos Pereira")</f>
        <v/>
      </c>
    </row>
    <row r="9">
      <c r="A9" s="22" t="inlineStr">
        <is>
          <t>Percentual Medio Concluido</t>
        </is>
      </c>
      <c r="B9" s="24">
        <f>'Ata de Reuniao'!C26</f>
        <v/>
      </c>
      <c r="G9" s="5" t="inlineStr">
        <is>
          <t>Juliana Costa</t>
        </is>
      </c>
      <c r="H9" s="21">
        <f>COUNTIF('Ata de Reuniao'!C10:C18,"Juliana Costa")</f>
        <v/>
      </c>
    </row>
    <row r="10">
      <c r="G10" s="5" t="inlineStr">
        <is>
          <t>Rafael Almeida</t>
        </is>
      </c>
      <c r="H10" s="21">
        <f>COUNTIF('Ata de Reuniao'!C10:C18,"Rafael Almeida")</f>
        <v/>
      </c>
    </row>
    <row r="11">
      <c r="G11" s="5" t="inlineStr">
        <is>
          <t>Camila Ferreira</t>
        </is>
      </c>
      <c r="H11" s="21">
        <f>COUNTIF('Ata de Reuniao'!C10:C18,"Camila Ferreira")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 ht="28" customHeight="1">
      <c r="A1" s="1" t="inlineStr">
        <is>
          <t>INSTRUCOES DE USO DA PLANILHA</t>
        </is>
      </c>
    </row>
    <row r="3" ht="45" customHeight="1">
      <c r="A3" s="25" t="inlineStr">
        <is>
          <t>Ata de Reuniao</t>
        </is>
      </c>
      <c r="B3" s="4" t="inlineStr">
        <is>
          <t>Contem os dados da reuniao (data, horario, local, participantes) e a tabela de acoes definidas. Preencha as colunas Prazo, Prioridade, Status e % Concluido (fundo amarelo claro) para cada acao. As colunas Departamento, Dias Restantes e Situacao sao calculadas automaticamente por formulas.</t>
        </is>
      </c>
    </row>
    <row r="5" ht="45" customHeight="1">
      <c r="A5" s="25" t="inlineStr">
        <is>
          <t>Prioridade e Status</t>
        </is>
      </c>
      <c r="B5" s="4" t="inlineStr">
        <is>
          <t>Use as listas suspensas para selecionar Alta, Media ou Baixa (Prioridade) e Pendente, Em Andamento, Concluido ou Atrasado (Status). As cores mudam automaticamente conforme a selecao.</t>
        </is>
      </c>
    </row>
    <row r="7" ht="45" customHeight="1">
      <c r="A7" s="25" t="inlineStr">
        <is>
          <t>Situacao</t>
        </is>
      </c>
      <c r="B7" s="4" t="inlineStr">
        <is>
          <t>Calculada automaticamente: mostra Concluido, Atrasado, Urgente (ate 3 dias restantes) ou No Prazo, com base no prazo definido e no status da acao.</t>
        </is>
      </c>
    </row>
    <row r="9" ht="45" customHeight="1">
      <c r="A9" s="25" t="inlineStr">
        <is>
          <t>Departamento</t>
        </is>
      </c>
      <c r="B9" s="4" t="inlineStr">
        <is>
          <t>Preenchido automaticamente via formula VLOOKUP a partir da tabela de referencia localizada nas colunas N e O da aba Ata de Reuniao.</t>
        </is>
      </c>
    </row>
    <row r="11" ht="45" customHeight="1">
      <c r="A11" s="25" t="inlineStr">
        <is>
          <t>Painel</t>
        </is>
      </c>
      <c r="B11" s="4" t="inlineStr">
        <is>
          <t>Mostra os indicadores gerais (total de acoes, concluidas, pendentes, atrasadas e percentual medio) e dois graficos: distribuicao de acoes por status (pizza) e quantidade de acoes por responsavel (barras). Os valores sao atualizados automaticamente conforme a aba Ata de Reuniao e alterada.</t>
        </is>
      </c>
    </row>
    <row r="13" ht="45" customHeight="1">
      <c r="A13" s="25" t="inlineStr">
        <is>
          <t>Atualizacao</t>
        </is>
      </c>
      <c r="B13" s="4" t="inlineStr">
        <is>
          <t>Sempre que uma nova acao surgir em reuniao, adicione uma nova linha na tabela seguindo o mesmo padrao das linhas existentes, mantendo as formulas das colunas D, I e K.</t>
        </is>
      </c>
    </row>
  </sheetData>
  <mergeCells count="13">
    <mergeCell ref="A1:D1"/>
    <mergeCell ref="A3"/>
    <mergeCell ref="B3:D3"/>
    <mergeCell ref="A5"/>
    <mergeCell ref="B5:D5"/>
    <mergeCell ref="A7"/>
    <mergeCell ref="B7:D7"/>
    <mergeCell ref="A9"/>
    <mergeCell ref="B9:D9"/>
    <mergeCell ref="A11"/>
    <mergeCell ref="B11:D11"/>
    <mergeCell ref="A13"/>
    <mergeCell ref="B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2026-07-14T10:10:39Z</dcterms:created>
  <dcterms:modified xmlns:dcterms="http://purl.org/dc/terms/" xmlns:xsi="http://www.w3.org/2001/XMLSchema-instance" xsi:type="dcterms:W3CDTF">2026-07-14T10:10:39Z</dcterms:modified>
</cp:coreProperties>
</file>