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rticipantes" sheetId="1" state="visible" r:id="rId1"/>
    <sheet xmlns:r="http://schemas.openxmlformats.org/officeDocument/2006/relationships" name="Sorteio e Brindes" sheetId="2" state="visible" r:id="rId2"/>
    <sheet xmlns:r="http://schemas.openxmlformats.org/officeDocument/2006/relationships" name="Painel" sheetId="3" state="visible" r:id="rId3"/>
    <sheet xmlns:r="http://schemas.openxmlformats.org/officeDocument/2006/relationships" name="Instruções" sheetId="4" state="visible" r:id="rId4"/>
  </sheets>
  <definedNames>
    <definedName name="_xlnm._FilterDatabase" localSheetId="0" hidden="1">'Participantes'!$A$2:$O$12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DD/MM/YYYY"/>
    <numFmt numFmtId="165" formatCode="&quot;R$&quot; #.##0,00"/>
    <numFmt numFmtId="166" formatCode="0.0%"/>
    <numFmt numFmtId="167" formatCode="DD/MM/YYYY HH:MM"/>
  </numFmts>
  <fonts count="9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FFFFFF"/>
      <sz val="11"/>
    </font>
    <font>
      <color rgb="00334155"/>
      <sz val="10"/>
    </font>
    <font>
      <b val="1"/>
      <color rgb="00334155"/>
      <sz val="11"/>
    </font>
    <font>
      <b val="1"/>
      <color rgb="00FFFFFF"/>
      <sz val="16"/>
    </font>
    <font>
      <b val="1"/>
      <color rgb="00EA580C"/>
      <sz val="12"/>
    </font>
    <font>
      <b val="1"/>
      <color rgb="00C8102E"/>
      <sz val="12"/>
    </font>
    <font>
      <b val="1"/>
      <color rgb="00EA580C"/>
      <sz val="11"/>
    </font>
  </fonts>
  <fills count="7">
    <fill>
      <patternFill/>
    </fill>
    <fill>
      <patternFill patternType="gray125"/>
    </fill>
    <fill>
      <patternFill patternType="solid">
        <fgColor rgb="00EA580C"/>
      </patternFill>
    </fill>
    <fill>
      <patternFill patternType="solid">
        <fgColor rgb="001E293B"/>
      </patternFill>
    </fill>
    <fill>
      <patternFill patternType="solid">
        <fgColor rgb="00F8FAFC"/>
      </patternFill>
    </fill>
    <fill>
      <patternFill patternType="solid">
        <fgColor rgb="00FFFBEB"/>
      </patternFill>
    </fill>
    <fill>
      <patternFill patternType="solid">
        <fgColor rgb="00C8102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5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0" fontId="4" fillId="0" borderId="0" pivotButton="0" quotePrefix="0" xfId="0"/>
    <xf numFmtId="165" fontId="4" fillId="4" borderId="1" pivotButton="0" quotePrefix="0" xfId="0"/>
    <xf numFmtId="166" fontId="4" fillId="4" borderId="1" pivotButton="0" quotePrefix="0" xfId="0"/>
    <xf numFmtId="0" fontId="1" fillId="6" borderId="0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left" vertical="center"/>
    </xf>
    <xf numFmtId="167" fontId="3" fillId="0" borderId="1" applyAlignment="1" pivotButton="0" quotePrefix="0" xfId="0">
      <alignment horizontal="center" vertical="center" wrapText="1"/>
    </xf>
    <xf numFmtId="0" fontId="0" fillId="5" borderId="1" pivotButton="0" quotePrefix="0" xfId="0"/>
    <xf numFmtId="165" fontId="4" fillId="0" borderId="0" pivotButton="0" quotePrefix="0" xfId="0"/>
    <xf numFmtId="167" fontId="3" fillId="4" borderId="1" applyAlignment="1" pivotButton="0" quotePrefix="0" xfId="0">
      <alignment horizontal="center" vertical="center" wrapText="1"/>
    </xf>
    <xf numFmtId="0" fontId="4" fillId="4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1" fontId="6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166" fontId="6" fillId="4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3" fillId="0" borderId="1" pivotButton="0" quotePrefix="0" xfId="0"/>
    <xf numFmtId="1" fontId="3" fillId="0" borderId="1" pivotButton="0" quotePrefix="0" xfId="0"/>
    <xf numFmtId="165" fontId="3" fillId="0" borderId="1" pivotButton="0" quotePrefix="0" xfId="0"/>
    <xf numFmtId="0" fontId="3" fillId="0" borderId="0" pivotButton="0" quotePrefix="0" xfId="0"/>
    <xf numFmtId="0" fontId="8" fillId="4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164" fontId="3" fillId="4" borderId="1" applyAlignment="1" pivotButton="0" quotePrefix="0" xfId="0">
      <alignment horizontal="center" vertical="center" wrapText="1"/>
    </xf>
    <xf numFmtId="165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4" fontId="3" fillId="5" borderId="1" applyAlignment="1" pivotButton="0" quotePrefix="0" xfId="0">
      <alignment horizontal="center" vertical="center" wrapText="1"/>
    </xf>
    <xf numFmtId="164" fontId="3" fillId="0" borderId="1" applyAlignment="1" pivotButton="0" quotePrefix="0" xfId="0">
      <alignment horizontal="center" vertical="center" wrapText="1"/>
    </xf>
    <xf numFmtId="165" fontId="3" fillId="0" borderId="1" applyAlignment="1" pivotButton="0" quotePrefix="0" xfId="0">
      <alignment horizontal="center" vertical="center" wrapText="1"/>
    </xf>
    <xf numFmtId="165" fontId="4" fillId="4" borderId="1" pivotButton="0" quotePrefix="0" xfId="0"/>
    <xf numFmtId="166" fontId="4" fillId="4" borderId="1" pivotButton="0" quotePrefix="0" xfId="0"/>
    <xf numFmtId="167" fontId="3" fillId="0" borderId="1" applyAlignment="1" pivotButton="0" quotePrefix="0" xfId="0">
      <alignment horizontal="center" vertical="center" wrapText="1"/>
    </xf>
    <xf numFmtId="165" fontId="4" fillId="0" borderId="0" pivotButton="0" quotePrefix="0" xfId="0"/>
    <xf numFmtId="167" fontId="3" fillId="4" borderId="1" applyAlignment="1" pivotButton="0" quotePrefix="0" xfId="0">
      <alignment horizontal="center" vertical="center" wrapText="1"/>
    </xf>
    <xf numFmtId="165" fontId="6" fillId="4" borderId="1" applyAlignment="1" pivotButton="0" quotePrefix="0" xfId="0">
      <alignment horizontal="center" vertical="center" wrapText="1"/>
    </xf>
    <xf numFmtId="166" fontId="6" fillId="4" borderId="1" applyAlignment="1" pivotButton="0" quotePrefix="0" xfId="0">
      <alignment horizontal="center" vertical="center" wrapText="1"/>
    </xf>
    <xf numFmtId="165" fontId="3" fillId="0" borderId="1" pivotButton="0" quotePrefix="0" xfId="0"/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2">
    <dxf>
      <font>
        <b val="1"/>
        <color rgb="00C8102E"/>
      </font>
      <fill>
        <patternFill patternType="solid">
          <fgColor rgb="00FDE2E2"/>
        </patternFill>
      </fill>
    </dxf>
    <dxf>
      <font>
        <color rgb="0016A34A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Convidados por status</a:t>
            </a:r>
          </a:p>
        </rich>
      </tx>
    </title>
    <plotArea>
      <doughnutChart>
        <varyColors val="1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'Painel'!$A$18:$A$20</f>
            </numRef>
          </cat>
          <val>
            <numRef>
              <f>'Painel'!$B$18:$B$20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Cartelas por forma de pagamento</a:t>
            </a:r>
          </a:p>
        </rich>
      </tx>
    </title>
    <plotArea>
      <barChart>
        <barDir val="col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'Painel'!$D$18:$D$21</f>
            </numRef>
          </cat>
          <val>
            <numRef>
              <f>'Painel'!$E$18:$E$21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Brindes: disponíveis x entregues</a:t>
            </a:r>
          </a:p>
        </rich>
      </tx>
    </title>
    <plotArea>
      <barChart>
        <barDir val="bar"/>
        <grouping val="clustered"/>
        <ser>
          <idx val="0"/>
          <order val="0"/>
          <spPr>
            <a:ln xmlns:a="http://schemas.openxmlformats.org/drawingml/2006/main">
              <a:prstDash val="solid"/>
            </a:ln>
          </spPr>
          <cat>
            <numRef>
              <f>'Painel'!$G$18:$G$19</f>
            </numRef>
          </cat>
          <val>
            <numRef>
              <f>'Painel'!$H$18:$H$19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3960000" cy="25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16</row>
      <rowOff>0</rowOff>
    </from>
    <ext cx="3960000" cy="25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22</row>
      <rowOff>0</rowOff>
    </from>
    <ext cx="3960000" cy="216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6" customWidth="1" min="3" max="3"/>
    <col width="15" customWidth="1" min="4" max="4"/>
    <col width="13" customWidth="1" min="5" max="5"/>
    <col width="12" customWidth="1" min="6" max="6"/>
    <col width="14" customWidth="1" min="7" max="7"/>
    <col width="13" customWidth="1" min="8" max="8"/>
    <col width="18" customWidth="1" min="9" max="9"/>
    <col width="18" customWidth="1" min="10" max="10"/>
    <col width="17" customWidth="1" min="11" max="11"/>
    <col width="20" customWidth="1" min="12" max="12"/>
    <col width="22" customWidth="1" min="13" max="13"/>
    <col width="13" customWidth="1" min="14" max="14"/>
    <col width="22" customWidth="1" min="15" max="15"/>
  </cols>
  <sheetData>
    <row r="1" ht="28" customHeight="1">
      <c r="A1" s="1" t="inlineStr">
        <is>
          <t>Bingo Chá de Bebê — Participantes</t>
        </is>
      </c>
    </row>
    <row r="2" ht="30" customHeight="1">
      <c r="A2" s="2" t="inlineStr">
        <is>
          <t>ID</t>
        </is>
      </c>
      <c r="B2" s="2" t="inlineStr">
        <is>
          <t>Nome completo</t>
        </is>
      </c>
      <c r="C2" s="2" t="inlineStr">
        <is>
          <t>Cidade</t>
        </is>
      </c>
      <c r="D2" s="2" t="inlineStr">
        <is>
          <t>Data do convite</t>
        </is>
      </c>
      <c r="E2" s="2" t="inlineStr">
        <is>
          <t>Confirmação</t>
        </is>
      </c>
      <c r="F2" s="2" t="inlineStr">
        <is>
          <t>Nº de cartelas</t>
        </is>
      </c>
      <c r="G2" s="2" t="inlineStr">
        <is>
          <t>Valor por cartela</t>
        </is>
      </c>
      <c r="H2" s="2" t="inlineStr">
        <is>
          <t>Valor total</t>
        </is>
      </c>
      <c r="I2" s="2" t="inlineStr">
        <is>
          <t>Forma de pagamento</t>
        </is>
      </c>
      <c r="J2" s="2" t="inlineStr">
        <is>
          <t>Pagamento recebido?</t>
        </is>
      </c>
      <c r="K2" s="2" t="inlineStr">
        <is>
          <t>Data do pagamento</t>
        </is>
      </c>
      <c r="L2" s="2" t="inlineStr">
        <is>
          <t>Presente solicitado</t>
        </is>
      </c>
      <c r="M2" s="2" t="inlineStr">
        <is>
          <t>Status da cartela</t>
        </is>
      </c>
      <c r="N2" s="2" t="inlineStr">
        <is>
          <t>Valor recebido</t>
        </is>
      </c>
      <c r="O2" s="2" t="inlineStr">
        <is>
          <t>Observações</t>
        </is>
      </c>
    </row>
    <row r="3">
      <c r="A3" s="3" t="n">
        <v>1</v>
      </c>
      <c r="B3" s="4" t="inlineStr">
        <is>
          <t>João Silva</t>
        </is>
      </c>
      <c r="C3" s="4" t="inlineStr">
        <is>
          <t>São Paulo</t>
        </is>
      </c>
      <c r="D3" s="36" t="n">
        <v>46208</v>
      </c>
      <c r="E3" s="6" t="inlineStr">
        <is>
          <t>Confirmado</t>
        </is>
      </c>
      <c r="F3" s="6" t="n">
        <v>2</v>
      </c>
      <c r="G3" s="37" t="n">
        <v>20</v>
      </c>
      <c r="H3" s="38">
        <f>F3*G3</f>
        <v/>
      </c>
      <c r="I3" s="6" t="inlineStr">
        <is>
          <t>Pix</t>
        </is>
      </c>
      <c r="J3" s="6" t="inlineStr">
        <is>
          <t>Sim</t>
        </is>
      </c>
      <c r="K3" s="39" t="n">
        <v>46211</v>
      </c>
      <c r="L3" s="4" t="inlineStr">
        <is>
          <t>Fraldas tamanho M</t>
        </is>
      </c>
      <c r="M3" s="3">
        <f>IF(E3="Confirmado","Liberada",IF(E3="Pendente","Aguardando confirmação","Cancelada"))</f>
        <v/>
      </c>
      <c r="N3" s="38">
        <f>IF(J3="Sim",H3,0)</f>
        <v/>
      </c>
      <c r="O3" s="4" t="inlineStr">
        <is>
          <t>Chega cedo</t>
        </is>
      </c>
    </row>
    <row r="4">
      <c r="A4" s="10" t="n">
        <v>2</v>
      </c>
      <c r="B4" s="11" t="inlineStr">
        <is>
          <t>Maria Oliveira</t>
        </is>
      </c>
      <c r="C4" s="11" t="inlineStr">
        <is>
          <t>Rio de Janeiro</t>
        </is>
      </c>
      <c r="D4" s="40" t="n">
        <v>46209</v>
      </c>
      <c r="E4" s="6" t="inlineStr">
        <is>
          <t>Confirmado</t>
        </is>
      </c>
      <c r="F4" s="6" t="n">
        <v>3</v>
      </c>
      <c r="G4" s="37" t="n">
        <v>20</v>
      </c>
      <c r="H4" s="41">
        <f>F4*G4</f>
        <v/>
      </c>
      <c r="I4" s="6" t="inlineStr">
        <is>
          <t>Cartão</t>
        </is>
      </c>
      <c r="J4" s="6" t="inlineStr">
        <is>
          <t>Sim</t>
        </is>
      </c>
      <c r="K4" s="39" t="n">
        <v>46213</v>
      </c>
      <c r="L4" s="11" t="inlineStr">
        <is>
          <t>Lenços umedecidos</t>
        </is>
      </c>
      <c r="M4" s="10">
        <f>IF(E4="Confirmado","Liberada",IF(E4="Pendente","Aguardando confirmação","Cancelada"))</f>
        <v/>
      </c>
      <c r="N4" s="41">
        <f>IF(J4="Sim",H4,0)</f>
        <v/>
      </c>
      <c r="O4" s="11" t="inlineStr"/>
    </row>
    <row r="5">
      <c r="A5" s="3" t="n">
        <v>3</v>
      </c>
      <c r="B5" s="4" t="inlineStr">
        <is>
          <t>Pedro Santos</t>
        </is>
      </c>
      <c r="C5" s="4" t="inlineStr">
        <is>
          <t>Belo Horizonte</t>
        </is>
      </c>
      <c r="D5" s="36" t="n">
        <v>46210</v>
      </c>
      <c r="E5" s="6" t="inlineStr">
        <is>
          <t>Pendente</t>
        </is>
      </c>
      <c r="F5" s="6" t="n">
        <v>1</v>
      </c>
      <c r="G5" s="37" t="n">
        <v>20</v>
      </c>
      <c r="H5" s="38">
        <f>F5*G5</f>
        <v/>
      </c>
      <c r="I5" s="6" t="inlineStr">
        <is>
          <t>Pix</t>
        </is>
      </c>
      <c r="J5" s="6" t="inlineStr">
        <is>
          <t>Não</t>
        </is>
      </c>
      <c r="K5" s="6" t="n"/>
      <c r="L5" s="4" t="inlineStr">
        <is>
          <t>Shampoo infantil</t>
        </is>
      </c>
      <c r="M5" s="3">
        <f>IF(E5="Confirmado","Liberada",IF(E5="Pendente","Aguardando confirmação","Cancelada"))</f>
        <v/>
      </c>
      <c r="N5" s="38">
        <f>IF(J5="Sim",H5,0)</f>
        <v/>
      </c>
      <c r="O5" s="4" t="inlineStr">
        <is>
          <t>Confirmar até 20/07</t>
        </is>
      </c>
    </row>
    <row r="6">
      <c r="A6" s="10" t="n">
        <v>4</v>
      </c>
      <c r="B6" s="11" t="inlineStr">
        <is>
          <t>Ana Souza</t>
        </is>
      </c>
      <c r="C6" s="11" t="inlineStr">
        <is>
          <t>Curitiba</t>
        </is>
      </c>
      <c r="D6" s="40" t="n">
        <v>46211</v>
      </c>
      <c r="E6" s="6" t="inlineStr">
        <is>
          <t>Confirmado</t>
        </is>
      </c>
      <c r="F6" s="6" t="n">
        <v>2</v>
      </c>
      <c r="G6" s="37" t="n">
        <v>20</v>
      </c>
      <c r="H6" s="41">
        <f>F6*G6</f>
        <v/>
      </c>
      <c r="I6" s="6" t="inlineStr">
        <is>
          <t>Dinheiro</t>
        </is>
      </c>
      <c r="J6" s="6" t="inlineStr">
        <is>
          <t>Sim</t>
        </is>
      </c>
      <c r="K6" s="39" t="n">
        <v>46215</v>
      </c>
      <c r="L6" s="11" t="inlineStr">
        <is>
          <t>Fraldas tamanho G</t>
        </is>
      </c>
      <c r="M6" s="10">
        <f>IF(E6="Confirmado","Liberada",IF(E6="Pendente","Aguardando confirmação","Cancelada"))</f>
        <v/>
      </c>
      <c r="N6" s="41">
        <f>IF(J6="Sim",H6,0)</f>
        <v/>
      </c>
      <c r="O6" s="11" t="inlineStr"/>
    </row>
    <row r="7">
      <c r="A7" s="3" t="n">
        <v>5</v>
      </c>
      <c r="B7" s="4" t="inlineStr">
        <is>
          <t>Carlos Pereira</t>
        </is>
      </c>
      <c r="C7" s="4" t="inlineStr">
        <is>
          <t>Porto Alegre</t>
        </is>
      </c>
      <c r="D7" s="36" t="n">
        <v>46212</v>
      </c>
      <c r="E7" s="6" t="inlineStr">
        <is>
          <t>Confirmado</t>
        </is>
      </c>
      <c r="F7" s="6" t="n">
        <v>4</v>
      </c>
      <c r="G7" s="37" t="n">
        <v>20</v>
      </c>
      <c r="H7" s="38">
        <f>F7*G7</f>
        <v/>
      </c>
      <c r="I7" s="6" t="inlineStr">
        <is>
          <t>Pix</t>
        </is>
      </c>
      <c r="J7" s="6" t="inlineStr">
        <is>
          <t>Sim</t>
        </is>
      </c>
      <c r="K7" s="39" t="n">
        <v>46212</v>
      </c>
      <c r="L7" s="4" t="inlineStr">
        <is>
          <t>Sabonete infantil</t>
        </is>
      </c>
      <c r="M7" s="3">
        <f>IF(E7="Confirmado","Liberada",IF(E7="Pendente","Aguardando confirmação","Cancelada"))</f>
        <v/>
      </c>
      <c r="N7" s="38">
        <f>IF(J7="Sim",H7,0)</f>
        <v/>
      </c>
      <c r="O7" s="4" t="inlineStr">
        <is>
          <t>Compra para os gêmeos</t>
        </is>
      </c>
    </row>
    <row r="8">
      <c r="A8" s="10" t="n">
        <v>6</v>
      </c>
      <c r="B8" s="11" t="inlineStr">
        <is>
          <t>Juliana Costa</t>
        </is>
      </c>
      <c r="C8" s="11" t="inlineStr">
        <is>
          <t>Salvador</t>
        </is>
      </c>
      <c r="D8" s="40" t="n">
        <v>46213</v>
      </c>
      <c r="E8" s="6" t="inlineStr">
        <is>
          <t>Recusado</t>
        </is>
      </c>
      <c r="F8" s="6" t="n">
        <v>1</v>
      </c>
      <c r="G8" s="37" t="n">
        <v>20</v>
      </c>
      <c r="H8" s="41">
        <f>F8*G8</f>
        <v/>
      </c>
      <c r="I8" s="6" t="inlineStr">
        <is>
          <t>Cortesia</t>
        </is>
      </c>
      <c r="J8" s="6" t="inlineStr">
        <is>
          <t>Não</t>
        </is>
      </c>
      <c r="K8" s="6" t="n"/>
      <c r="L8" s="11" t="inlineStr">
        <is>
          <t>Não informado</t>
        </is>
      </c>
      <c r="M8" s="10">
        <f>IF(E8="Confirmado","Liberada",IF(E8="Pendente","Aguardando confirmação","Cancelada"))</f>
        <v/>
      </c>
      <c r="N8" s="41">
        <f>IF(J8="Sim",H8,0)</f>
        <v/>
      </c>
      <c r="O8" s="11" t="inlineStr">
        <is>
          <t>Avisou por telefone</t>
        </is>
      </c>
    </row>
    <row r="9">
      <c r="A9" s="3" t="n">
        <v>7</v>
      </c>
      <c r="B9" s="4" t="inlineStr">
        <is>
          <t>Rafael Almeida</t>
        </is>
      </c>
      <c r="C9" s="4" t="inlineStr">
        <is>
          <t>Recife</t>
        </is>
      </c>
      <c r="D9" s="36" t="n">
        <v>46214</v>
      </c>
      <c r="E9" s="6" t="inlineStr">
        <is>
          <t>Confirmado</t>
        </is>
      </c>
      <c r="F9" s="6" t="n">
        <v>2</v>
      </c>
      <c r="G9" s="37" t="n">
        <v>20</v>
      </c>
      <c r="H9" s="38">
        <f>F9*G9</f>
        <v/>
      </c>
      <c r="I9" s="6" t="inlineStr">
        <is>
          <t>Pix</t>
        </is>
      </c>
      <c r="J9" s="6" t="inlineStr">
        <is>
          <t>Sim</t>
        </is>
      </c>
      <c r="K9" s="39" t="n">
        <v>46218</v>
      </c>
      <c r="L9" s="4" t="inlineStr">
        <is>
          <t>Pomada para assaduras</t>
        </is>
      </c>
      <c r="M9" s="3">
        <f>IF(E9="Confirmado","Liberada",IF(E9="Pendente","Aguardando confirmação","Cancelada"))</f>
        <v/>
      </c>
      <c r="N9" s="38">
        <f>IF(J9="Sim",H9,0)</f>
        <v/>
      </c>
      <c r="O9" s="4" t="inlineStr"/>
    </row>
    <row r="10">
      <c r="A10" s="10" t="n">
        <v>8</v>
      </c>
      <c r="B10" s="11" t="inlineStr">
        <is>
          <t>Camila Ferreira</t>
        </is>
      </c>
      <c r="C10" s="11" t="inlineStr">
        <is>
          <t>Fortaleza</t>
        </is>
      </c>
      <c r="D10" s="40" t="n">
        <v>46215</v>
      </c>
      <c r="E10" s="6" t="inlineStr">
        <is>
          <t>Confirmado</t>
        </is>
      </c>
      <c r="F10" s="6" t="n">
        <v>3</v>
      </c>
      <c r="G10" s="37" t="n">
        <v>20</v>
      </c>
      <c r="H10" s="41">
        <f>F10*G10</f>
        <v/>
      </c>
      <c r="I10" s="6" t="inlineStr">
        <is>
          <t>Cartão</t>
        </is>
      </c>
      <c r="J10" s="6" t="inlineStr">
        <is>
          <t>Não</t>
        </is>
      </c>
      <c r="K10" s="6" t="n"/>
      <c r="L10" s="11" t="inlineStr">
        <is>
          <t>Fraldas tamanho P</t>
        </is>
      </c>
      <c r="M10" s="10">
        <f>IF(E10="Confirmado","Liberada",IF(E10="Pendente","Aguardando confirmação","Cancelada"))</f>
        <v/>
      </c>
      <c r="N10" s="41">
        <f>IF(J10="Sim",H10,0)</f>
        <v/>
      </c>
      <c r="O10" s="11" t="inlineStr">
        <is>
          <t>Paga na entrada</t>
        </is>
      </c>
    </row>
    <row r="11">
      <c r="A11" s="3" t="n">
        <v>9</v>
      </c>
      <c r="B11" s="4" t="inlineStr">
        <is>
          <t>Lucas Rodrigues</t>
        </is>
      </c>
      <c r="C11" s="4" t="inlineStr">
        <is>
          <t>Brasília</t>
        </is>
      </c>
      <c r="D11" s="36" t="n">
        <v>46216</v>
      </c>
      <c r="E11" s="6" t="inlineStr">
        <is>
          <t>Pendente</t>
        </is>
      </c>
      <c r="F11" s="6" t="n">
        <v>2</v>
      </c>
      <c r="G11" s="37" t="n">
        <v>20</v>
      </c>
      <c r="H11" s="38">
        <f>F11*G11</f>
        <v/>
      </c>
      <c r="I11" s="6" t="inlineStr">
        <is>
          <t>Dinheiro</t>
        </is>
      </c>
      <c r="J11" s="6" t="inlineStr">
        <is>
          <t>Não</t>
        </is>
      </c>
      <c r="K11" s="6" t="n"/>
      <c r="L11" s="4" t="inlineStr">
        <is>
          <t>Toalha de bebê</t>
        </is>
      </c>
      <c r="M11" s="3">
        <f>IF(E11="Confirmado","Liberada",IF(E11="Pendente","Aguardando confirmação","Cancelada"))</f>
        <v/>
      </c>
      <c r="N11" s="38">
        <f>IF(J11="Sim",H11,0)</f>
        <v/>
      </c>
      <c r="O11" s="4" t="inlineStr"/>
    </row>
    <row r="12">
      <c r="A12" s="10" t="n">
        <v>10</v>
      </c>
      <c r="B12" s="11" t="inlineStr">
        <is>
          <t>Fernanda Lima</t>
        </is>
      </c>
      <c r="C12" s="11" t="inlineStr">
        <is>
          <t>Campinas</t>
        </is>
      </c>
      <c r="D12" s="40" t="n">
        <v>46217</v>
      </c>
      <c r="E12" s="6" t="inlineStr">
        <is>
          <t>Confirmado</t>
        </is>
      </c>
      <c r="F12" s="6" t="n">
        <v>1</v>
      </c>
      <c r="G12" s="37" t="n">
        <v>20</v>
      </c>
      <c r="H12" s="41">
        <f>F12*G12</f>
        <v/>
      </c>
      <c r="I12" s="6" t="inlineStr">
        <is>
          <t>Pix</t>
        </is>
      </c>
      <c r="J12" s="6" t="inlineStr">
        <is>
          <t>Sim</t>
        </is>
      </c>
      <c r="K12" s="39" t="n">
        <v>46217</v>
      </c>
      <c r="L12" s="11" t="inlineStr">
        <is>
          <t>Conjunto de body</t>
        </is>
      </c>
      <c r="M12" s="10">
        <f>IF(E12="Confirmado","Liberada",IF(E12="Pendente","Aguardando confirmação","Cancelada"))</f>
        <v/>
      </c>
      <c r="N12" s="41">
        <f>IF(J12="Sim",H12,0)</f>
        <v/>
      </c>
      <c r="O12" s="11" t="inlineStr"/>
    </row>
    <row r="13"/>
    <row r="14">
      <c r="B14" s="14" t="inlineStr">
        <is>
          <t>Total arrecadado</t>
        </is>
      </c>
      <c r="D14" s="42">
        <f>SUM(H3:H12)</f>
        <v/>
      </c>
    </row>
    <row r="15">
      <c r="B15" s="14" t="inlineStr">
        <is>
          <t>Valor recebido</t>
        </is>
      </c>
      <c r="D15" s="42">
        <f>SUM(N3:N12)</f>
        <v/>
      </c>
    </row>
    <row r="16">
      <c r="B16" s="14" t="inlineStr">
        <is>
          <t>Média por participante</t>
        </is>
      </c>
      <c r="D16" s="42">
        <f>IFERROR(AVERAGE(H3:H12),0)</f>
        <v/>
      </c>
    </row>
    <row r="17">
      <c r="B17" s="14" t="inlineStr">
        <is>
          <t>% de confirmações</t>
        </is>
      </c>
      <c r="D17" s="43">
        <f>IFERROR(COUNTIF(E3:E12,"Confirmado")/COUNTA(B3:B12),0)</f>
        <v/>
      </c>
    </row>
  </sheetData>
  <autoFilter ref="A2:O12"/>
  <mergeCells count="1">
    <mergeCell ref="A1:O1"/>
  </mergeCells>
  <dataValidations count="3">
    <dataValidation sqref="E3:E12" showErrorMessage="1" showInputMessage="1" allowBlank="1" type="list">
      <formula1>"Confirmado,Pendente,Recusado"</formula1>
    </dataValidation>
    <dataValidation sqref="I3:I12" showErrorMessage="1" showInputMessage="1" allowBlank="1" type="list">
      <formula1>"Pix,Dinheiro,Cartão,Cortesia"</formula1>
    </dataValidation>
    <dataValidation sqref="J3:J12" showErrorMessage="1" showInputMessage="1" allowBlank="1" type="list">
      <formula1>"Sim,Não"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6" customWidth="1" min="3" max="3"/>
    <col width="17" customWidth="1" min="4" max="4"/>
    <col width="22" customWidth="1" min="5" max="5"/>
    <col width="3" customWidth="1" min="6" max="6"/>
    <col width="6" customWidth="1" min="7" max="7"/>
    <col width="26" customWidth="1" min="8" max="8"/>
    <col width="15" customWidth="1" min="9" max="9"/>
    <col width="14" customWidth="1" min="10" max="10"/>
    <col width="20" customWidth="1" min="11" max="11"/>
    <col width="12" customWidth="1" min="12" max="12"/>
    <col width="18" customWidth="1" min="13" max="13"/>
    <col width="12" customWidth="1" min="14" max="14"/>
  </cols>
  <sheetData>
    <row r="1" ht="28" customHeight="1">
      <c r="A1" s="1" t="inlineStr">
        <is>
          <t>Controle do Sorteio — Números 1 a 75</t>
        </is>
      </c>
      <c r="G1" s="17" t="inlineStr">
        <is>
          <t>Tabela de Brindes</t>
        </is>
      </c>
    </row>
    <row r="2">
      <c r="A2" s="2" t="inlineStr">
        <is>
          <t>Número</t>
        </is>
      </c>
      <c r="B2" s="2" t="inlineStr">
        <is>
          <t>Sorteado?</t>
        </is>
      </c>
      <c r="C2" s="2" t="inlineStr">
        <is>
          <t>Ordem do sorteio</t>
        </is>
      </c>
      <c r="D2" s="2" t="inlineStr">
        <is>
          <t>Data/hora</t>
        </is>
      </c>
      <c r="E2" s="2" t="inlineStr">
        <is>
          <t>Observação</t>
        </is>
      </c>
      <c r="G2" s="2" t="inlineStr">
        <is>
          <t>ID</t>
        </is>
      </c>
      <c r="H2" s="2" t="inlineStr">
        <is>
          <t>Descrição</t>
        </is>
      </c>
      <c r="I2" s="2" t="inlineStr">
        <is>
          <t>Categoria</t>
        </is>
      </c>
      <c r="J2" s="2" t="inlineStr">
        <is>
          <t>Valor estimado</t>
        </is>
      </c>
      <c r="K2" s="2" t="inlineStr">
        <is>
          <t>Patrocinador</t>
        </is>
      </c>
      <c r="L2" s="2" t="inlineStr">
        <is>
          <t>Status</t>
        </is>
      </c>
      <c r="M2" s="2" t="inlineStr">
        <is>
          <t>Ganhador</t>
        </is>
      </c>
      <c r="N2" s="2" t="inlineStr">
        <is>
          <t>Nº sorteado</t>
        </is>
      </c>
    </row>
    <row r="3">
      <c r="A3" s="10" t="n">
        <v>1</v>
      </c>
      <c r="B3" s="6" t="inlineStr">
        <is>
          <t>Não</t>
        </is>
      </c>
      <c r="C3" s="10" t="n"/>
      <c r="D3" s="10" t="n"/>
      <c r="E3" s="10" t="n"/>
      <c r="G3" s="3" t="n">
        <v>1</v>
      </c>
      <c r="H3" s="4" t="inlineStr">
        <is>
          <t>Kit higiene do bebê</t>
        </is>
      </c>
      <c r="I3" s="3" t="inlineStr">
        <is>
          <t>Higiene</t>
        </is>
      </c>
      <c r="J3" s="38" t="n">
        <v>120</v>
      </c>
      <c r="K3" s="4" t="inlineStr">
        <is>
          <t>Farmácia Central</t>
        </is>
      </c>
      <c r="L3" s="6" t="inlineStr">
        <is>
          <t>Disponível</t>
        </is>
      </c>
      <c r="M3" s="18" t="inlineStr"/>
      <c r="N3" s="6" t="n"/>
    </row>
    <row r="4">
      <c r="A4" s="3" t="n">
        <v>2</v>
      </c>
      <c r="B4" s="6" t="inlineStr">
        <is>
          <t>Não</t>
        </is>
      </c>
      <c r="C4" s="3" t="n"/>
      <c r="D4" s="3" t="n"/>
      <c r="E4" s="3" t="n"/>
      <c r="G4" s="10" t="n">
        <v>2</v>
      </c>
      <c r="H4" s="11" t="inlineStr">
        <is>
          <t>Vale-presente</t>
        </is>
      </c>
      <c r="I4" s="10" t="inlineStr">
        <is>
          <t>Vale-compras</t>
        </is>
      </c>
      <c r="J4" s="41" t="n">
        <v>100</v>
      </c>
      <c r="K4" s="11" t="inlineStr">
        <is>
          <t>Loja Bebê Feliz</t>
        </is>
      </c>
      <c r="L4" s="6" t="inlineStr">
        <is>
          <t>Disponível</t>
        </is>
      </c>
      <c r="M4" s="18" t="inlineStr"/>
      <c r="N4" s="6" t="n"/>
    </row>
    <row r="5">
      <c r="A5" s="10" t="n">
        <v>3</v>
      </c>
      <c r="B5" s="6" t="inlineStr">
        <is>
          <t>Não</t>
        </is>
      </c>
      <c r="C5" s="10" t="n"/>
      <c r="D5" s="10" t="n"/>
      <c r="E5" s="10" t="n"/>
      <c r="G5" s="3" t="n">
        <v>3</v>
      </c>
      <c r="H5" s="4" t="inlineStr">
        <is>
          <t>Manta infantil</t>
        </is>
      </c>
      <c r="I5" s="3" t="inlineStr">
        <is>
          <t>Enxoval</t>
        </is>
      </c>
      <c r="J5" s="38" t="n">
        <v>85</v>
      </c>
      <c r="K5" s="4" t="inlineStr">
        <is>
          <t>Maria Oliveira</t>
        </is>
      </c>
      <c r="L5" s="6" t="inlineStr">
        <is>
          <t>Entregue</t>
        </is>
      </c>
      <c r="M5" s="18" t="inlineStr">
        <is>
          <t>Ana Souza</t>
        </is>
      </c>
      <c r="N5" s="6" t="n">
        <v>7</v>
      </c>
    </row>
    <row r="6">
      <c r="A6" s="3" t="n">
        <v>4</v>
      </c>
      <c r="B6" s="6" t="inlineStr">
        <is>
          <t>Não</t>
        </is>
      </c>
      <c r="C6" s="3" t="n"/>
      <c r="D6" s="3" t="n"/>
      <c r="E6" s="3" t="n"/>
      <c r="G6" s="10" t="n">
        <v>4</v>
      </c>
      <c r="H6" s="11" t="inlineStr">
        <is>
          <t>Kit fraldas</t>
        </is>
      </c>
      <c r="I6" s="10" t="inlineStr">
        <is>
          <t>Higiene</t>
        </is>
      </c>
      <c r="J6" s="41" t="n">
        <v>150</v>
      </c>
      <c r="K6" s="11" t="inlineStr">
        <is>
          <t>João Silva</t>
        </is>
      </c>
      <c r="L6" s="6" t="inlineStr">
        <is>
          <t>Disponível</t>
        </is>
      </c>
      <c r="M6" s="18" t="inlineStr"/>
      <c r="N6" s="6" t="n"/>
    </row>
    <row r="7">
      <c r="A7" s="10" t="n">
        <v>5</v>
      </c>
      <c r="B7" s="6" t="inlineStr">
        <is>
          <t>Não</t>
        </is>
      </c>
      <c r="C7" s="10" t="n"/>
      <c r="D7" s="10" t="n"/>
      <c r="E7" s="10" t="n"/>
      <c r="G7" s="3" t="n">
        <v>5</v>
      </c>
      <c r="H7" s="4" t="inlineStr">
        <is>
          <t>Almofada de amamentação</t>
        </is>
      </c>
      <c r="I7" s="3" t="inlineStr">
        <is>
          <t>Conforto</t>
        </is>
      </c>
      <c r="J7" s="38" t="n">
        <v>130</v>
      </c>
      <c r="K7" s="4" t="inlineStr">
        <is>
          <t>Camila Ferreira</t>
        </is>
      </c>
      <c r="L7" s="6" t="inlineStr">
        <is>
          <t>Disponível</t>
        </is>
      </c>
      <c r="M7" s="18" t="inlineStr"/>
      <c r="N7" s="6" t="n"/>
    </row>
    <row r="8">
      <c r="A8" s="3" t="n">
        <v>6</v>
      </c>
      <c r="B8" s="6" t="inlineStr">
        <is>
          <t>Não</t>
        </is>
      </c>
      <c r="C8" s="3" t="n"/>
      <c r="D8" s="3" t="n"/>
      <c r="E8" s="3" t="n"/>
      <c r="G8" s="10" t="n">
        <v>6</v>
      </c>
      <c r="H8" s="11" t="inlineStr">
        <is>
          <t>Bolsa maternidade</t>
        </is>
      </c>
      <c r="I8" s="10" t="inlineStr">
        <is>
          <t>Acessórios</t>
        </is>
      </c>
      <c r="J8" s="41" t="n">
        <v>180</v>
      </c>
      <c r="K8" s="11" t="inlineStr">
        <is>
          <t>Loja Pequeno Anjo</t>
        </is>
      </c>
      <c r="L8" s="6" t="inlineStr">
        <is>
          <t>Entregue</t>
        </is>
      </c>
      <c r="M8" s="18" t="inlineStr">
        <is>
          <t>Carlos Pereira</t>
        </is>
      </c>
      <c r="N8" s="6" t="n">
        <v>22</v>
      </c>
    </row>
    <row r="9">
      <c r="A9" s="10" t="n">
        <v>7</v>
      </c>
      <c r="B9" s="6" t="inlineStr">
        <is>
          <t>Sim</t>
        </is>
      </c>
      <c r="C9" s="10" t="n">
        <v>1</v>
      </c>
      <c r="D9" s="44" t="n">
        <v>46235.62986111111</v>
      </c>
      <c r="E9" s="10" t="inlineStr">
        <is>
          <t>Primeiro número</t>
        </is>
      </c>
      <c r="G9" s="3" t="n">
        <v>7</v>
      </c>
      <c r="H9" s="4" t="inlineStr">
        <is>
          <t>Kit mamadeiras</t>
        </is>
      </c>
      <c r="I9" s="3" t="inlineStr">
        <is>
          <t>Alimentação</t>
        </is>
      </c>
      <c r="J9" s="38" t="n">
        <v>95</v>
      </c>
      <c r="K9" s="4" t="inlineStr">
        <is>
          <t>Pedro Santos</t>
        </is>
      </c>
      <c r="L9" s="6" t="inlineStr">
        <is>
          <t>Disponível</t>
        </is>
      </c>
      <c r="M9" s="18" t="inlineStr"/>
      <c r="N9" s="6" t="n"/>
    </row>
    <row r="10">
      <c r="A10" s="3" t="n">
        <v>8</v>
      </c>
      <c r="B10" s="6" t="inlineStr">
        <is>
          <t>Não</t>
        </is>
      </c>
      <c r="C10" s="3" t="n"/>
      <c r="D10" s="3" t="n"/>
      <c r="E10" s="3" t="n"/>
      <c r="G10" s="10" t="n">
        <v>8</v>
      </c>
      <c r="H10" s="11" t="inlineStr">
        <is>
          <t>Toalha com capuz</t>
        </is>
      </c>
      <c r="I10" s="10" t="inlineStr">
        <is>
          <t>Enxoval</t>
        </is>
      </c>
      <c r="J10" s="41" t="n">
        <v>70</v>
      </c>
      <c r="K10" s="11" t="inlineStr">
        <is>
          <t>Ana Souza</t>
        </is>
      </c>
      <c r="L10" s="6" t="inlineStr">
        <is>
          <t>Disponível</t>
        </is>
      </c>
      <c r="M10" s="18" t="inlineStr"/>
      <c r="N10" s="6" t="n"/>
    </row>
    <row r="11">
      <c r="A11" s="10" t="n">
        <v>9</v>
      </c>
      <c r="B11" s="6" t="inlineStr">
        <is>
          <t>Não</t>
        </is>
      </c>
      <c r="C11" s="10" t="n"/>
      <c r="D11" s="10" t="n"/>
      <c r="E11" s="10" t="n"/>
    </row>
    <row r="12">
      <c r="A12" s="3" t="n">
        <v>10</v>
      </c>
      <c r="B12" s="6" t="inlineStr">
        <is>
          <t>Não</t>
        </is>
      </c>
      <c r="C12" s="3" t="n"/>
      <c r="D12" s="3" t="n"/>
      <c r="E12" s="3" t="n"/>
      <c r="G12" s="14" t="inlineStr">
        <is>
          <t>Consulta por ID:</t>
        </is>
      </c>
      <c r="H12" s="20" t="n">
        <v>3</v>
      </c>
      <c r="I12" s="14">
        <f>IFERROR(VLOOKUP(H12,$G$3:$N$10,2,FALSE),"Brinde não encontrado")</f>
        <v/>
      </c>
    </row>
    <row r="13">
      <c r="A13" s="10" t="n">
        <v>11</v>
      </c>
      <c r="B13" s="6" t="inlineStr">
        <is>
          <t>Não</t>
        </is>
      </c>
      <c r="C13" s="10" t="n"/>
      <c r="D13" s="10" t="n"/>
      <c r="E13" s="10" t="n"/>
      <c r="G13" s="14" t="inlineStr">
        <is>
          <t>Total estimado:</t>
        </is>
      </c>
      <c r="J13" s="45">
        <f>SUM(J3:J10)</f>
        <v/>
      </c>
    </row>
    <row r="14">
      <c r="A14" s="3" t="n">
        <v>12</v>
      </c>
      <c r="B14" s="6" t="inlineStr">
        <is>
          <t>Não</t>
        </is>
      </c>
      <c r="C14" s="3" t="n"/>
      <c r="D14" s="3" t="n"/>
      <c r="E14" s="3" t="n"/>
      <c r="G14" s="14" t="inlineStr">
        <is>
          <t>Brindes disponíveis:</t>
        </is>
      </c>
      <c r="J14" s="14">
        <f>COUNTIF(L3:L10,"Disponível")</f>
        <v/>
      </c>
    </row>
    <row r="15">
      <c r="A15" s="10" t="n">
        <v>13</v>
      </c>
      <c r="B15" s="6" t="inlineStr">
        <is>
          <t>Não</t>
        </is>
      </c>
      <c r="C15" s="10" t="n"/>
      <c r="D15" s="10" t="n"/>
      <c r="E15" s="10" t="n"/>
    </row>
    <row r="16">
      <c r="A16" s="3" t="n">
        <v>14</v>
      </c>
      <c r="B16" s="6" t="inlineStr">
        <is>
          <t>Não</t>
        </is>
      </c>
      <c r="C16" s="3" t="n"/>
      <c r="D16" s="3" t="n"/>
      <c r="E16" s="3" t="n"/>
    </row>
    <row r="17">
      <c r="A17" s="10" t="n">
        <v>15</v>
      </c>
      <c r="B17" s="6" t="inlineStr">
        <is>
          <t>Não</t>
        </is>
      </c>
      <c r="C17" s="10" t="n"/>
      <c r="D17" s="10" t="n"/>
      <c r="E17" s="10" t="n"/>
    </row>
    <row r="18">
      <c r="A18" s="3" t="n">
        <v>16</v>
      </c>
      <c r="B18" s="6" t="inlineStr">
        <is>
          <t>Não</t>
        </is>
      </c>
      <c r="C18" s="3" t="n"/>
      <c r="D18" s="3" t="n"/>
      <c r="E18" s="3" t="n"/>
    </row>
    <row r="19">
      <c r="A19" s="10" t="n">
        <v>17</v>
      </c>
      <c r="B19" s="6" t="inlineStr">
        <is>
          <t>Não</t>
        </is>
      </c>
      <c r="C19" s="10" t="n"/>
      <c r="D19" s="10" t="n"/>
      <c r="E19" s="10" t="n"/>
    </row>
    <row r="20">
      <c r="A20" s="3" t="n">
        <v>18</v>
      </c>
      <c r="B20" s="6" t="inlineStr">
        <is>
          <t>Não</t>
        </is>
      </c>
      <c r="C20" s="3" t="n"/>
      <c r="D20" s="3" t="n"/>
      <c r="E20" s="3" t="n"/>
    </row>
    <row r="21">
      <c r="A21" s="10" t="n">
        <v>19</v>
      </c>
      <c r="B21" s="6" t="inlineStr">
        <is>
          <t>Não</t>
        </is>
      </c>
      <c r="C21" s="10" t="n"/>
      <c r="D21" s="10" t="n"/>
      <c r="E21" s="10" t="n"/>
    </row>
    <row r="22">
      <c r="A22" s="3" t="n">
        <v>20</v>
      </c>
      <c r="B22" s="6" t="inlineStr">
        <is>
          <t>Não</t>
        </is>
      </c>
      <c r="C22" s="3" t="n"/>
      <c r="D22" s="3" t="n"/>
      <c r="E22" s="3" t="n"/>
    </row>
    <row r="23">
      <c r="A23" s="10" t="n">
        <v>21</v>
      </c>
      <c r="B23" s="6" t="inlineStr">
        <is>
          <t>Não</t>
        </is>
      </c>
      <c r="C23" s="10" t="n"/>
      <c r="D23" s="10" t="n"/>
      <c r="E23" s="10" t="n"/>
    </row>
    <row r="24">
      <c r="A24" s="3" t="n">
        <v>22</v>
      </c>
      <c r="B24" s="6" t="inlineStr">
        <is>
          <t>Sim</t>
        </is>
      </c>
      <c r="C24" s="3" t="n">
        <v>2</v>
      </c>
      <c r="D24" s="46" t="n">
        <v>46235.64027777778</v>
      </c>
      <c r="E24" s="3" t="inlineStr"/>
    </row>
    <row r="25">
      <c r="A25" s="10" t="n">
        <v>23</v>
      </c>
      <c r="B25" s="6" t="inlineStr">
        <is>
          <t>Não</t>
        </is>
      </c>
      <c r="C25" s="10" t="n"/>
      <c r="D25" s="10" t="n"/>
      <c r="E25" s="10" t="n"/>
    </row>
    <row r="26">
      <c r="A26" s="3" t="n">
        <v>24</v>
      </c>
      <c r="B26" s="6" t="inlineStr">
        <is>
          <t>Não</t>
        </is>
      </c>
      <c r="C26" s="3" t="n"/>
      <c r="D26" s="3" t="n"/>
      <c r="E26" s="3" t="n"/>
    </row>
    <row r="27">
      <c r="A27" s="10" t="n">
        <v>25</v>
      </c>
      <c r="B27" s="6" t="inlineStr">
        <is>
          <t>Não</t>
        </is>
      </c>
      <c r="C27" s="10" t="n"/>
      <c r="D27" s="10" t="n"/>
      <c r="E27" s="10" t="n"/>
    </row>
    <row r="28">
      <c r="A28" s="3" t="n">
        <v>26</v>
      </c>
      <c r="B28" s="6" t="inlineStr">
        <is>
          <t>Não</t>
        </is>
      </c>
      <c r="C28" s="3" t="n"/>
      <c r="D28" s="3" t="n"/>
      <c r="E28" s="3" t="n"/>
    </row>
    <row r="29">
      <c r="A29" s="10" t="n">
        <v>27</v>
      </c>
      <c r="B29" s="6" t="inlineStr">
        <is>
          <t>Não</t>
        </is>
      </c>
      <c r="C29" s="10" t="n"/>
      <c r="D29" s="10" t="n"/>
      <c r="E29" s="10" t="n"/>
    </row>
    <row r="30">
      <c r="A30" s="3" t="n">
        <v>28</v>
      </c>
      <c r="B30" s="6" t="inlineStr">
        <is>
          <t>Não</t>
        </is>
      </c>
      <c r="C30" s="3" t="n"/>
      <c r="D30" s="3" t="n"/>
      <c r="E30" s="3" t="n"/>
    </row>
    <row r="31">
      <c r="A31" s="10" t="n">
        <v>29</v>
      </c>
      <c r="B31" s="6" t="inlineStr">
        <is>
          <t>Não</t>
        </is>
      </c>
      <c r="C31" s="10" t="n"/>
      <c r="D31" s="10" t="n"/>
      <c r="E31" s="10" t="n"/>
    </row>
    <row r="32">
      <c r="A32" s="3" t="n">
        <v>30</v>
      </c>
      <c r="B32" s="6" t="inlineStr">
        <is>
          <t>Não</t>
        </is>
      </c>
      <c r="C32" s="3" t="n"/>
      <c r="D32" s="3" t="n"/>
      <c r="E32" s="3" t="n"/>
    </row>
    <row r="33">
      <c r="A33" s="10" t="n">
        <v>31</v>
      </c>
      <c r="B33" s="6" t="inlineStr">
        <is>
          <t>Não</t>
        </is>
      </c>
      <c r="C33" s="10" t="n"/>
      <c r="D33" s="10" t="n"/>
      <c r="E33" s="10" t="n"/>
    </row>
    <row r="34">
      <c r="A34" s="3" t="n">
        <v>32</v>
      </c>
      <c r="B34" s="6" t="inlineStr">
        <is>
          <t>Não</t>
        </is>
      </c>
      <c r="C34" s="3" t="n"/>
      <c r="D34" s="3" t="n"/>
      <c r="E34" s="3" t="n"/>
    </row>
    <row r="35">
      <c r="A35" s="10" t="n">
        <v>33</v>
      </c>
      <c r="B35" s="6" t="inlineStr">
        <is>
          <t>Não</t>
        </is>
      </c>
      <c r="C35" s="10" t="n"/>
      <c r="D35" s="10" t="n"/>
      <c r="E35" s="10" t="n"/>
    </row>
    <row r="36">
      <c r="A36" s="3" t="n">
        <v>34</v>
      </c>
      <c r="B36" s="6" t="inlineStr">
        <is>
          <t>Não</t>
        </is>
      </c>
      <c r="C36" s="3" t="n"/>
      <c r="D36" s="3" t="n"/>
      <c r="E36" s="3" t="n"/>
    </row>
    <row r="37">
      <c r="A37" s="10" t="n">
        <v>35</v>
      </c>
      <c r="B37" s="6" t="inlineStr">
        <is>
          <t>Não</t>
        </is>
      </c>
      <c r="C37" s="10" t="n"/>
      <c r="D37" s="10" t="n"/>
      <c r="E37" s="10" t="n"/>
    </row>
    <row r="38">
      <c r="A38" s="3" t="n">
        <v>36</v>
      </c>
      <c r="B38" s="6" t="inlineStr">
        <is>
          <t>Não</t>
        </is>
      </c>
      <c r="C38" s="3" t="n"/>
      <c r="D38" s="3" t="n"/>
      <c r="E38" s="3" t="n"/>
    </row>
    <row r="39">
      <c r="A39" s="10" t="n">
        <v>37</v>
      </c>
      <c r="B39" s="6" t="inlineStr">
        <is>
          <t>Não</t>
        </is>
      </c>
      <c r="C39" s="10" t="n"/>
      <c r="D39" s="10" t="n"/>
      <c r="E39" s="10" t="n"/>
    </row>
    <row r="40">
      <c r="A40" s="3" t="n">
        <v>38</v>
      </c>
      <c r="B40" s="6" t="inlineStr">
        <is>
          <t>Não</t>
        </is>
      </c>
      <c r="C40" s="3" t="n"/>
      <c r="D40" s="3" t="n"/>
      <c r="E40" s="3" t="n"/>
    </row>
    <row r="41">
      <c r="A41" s="10" t="n">
        <v>39</v>
      </c>
      <c r="B41" s="6" t="inlineStr">
        <is>
          <t>Não</t>
        </is>
      </c>
      <c r="C41" s="10" t="n"/>
      <c r="D41" s="10" t="n"/>
      <c r="E41" s="10" t="n"/>
    </row>
    <row r="42">
      <c r="A42" s="3" t="n">
        <v>40</v>
      </c>
      <c r="B42" s="6" t="inlineStr">
        <is>
          <t>Não</t>
        </is>
      </c>
      <c r="C42" s="3" t="n"/>
      <c r="D42" s="3" t="n"/>
      <c r="E42" s="3" t="n"/>
    </row>
    <row r="43">
      <c r="A43" s="10" t="n">
        <v>41</v>
      </c>
      <c r="B43" s="6" t="inlineStr">
        <is>
          <t>Sim</t>
        </is>
      </c>
      <c r="C43" s="10" t="n">
        <v>3</v>
      </c>
      <c r="D43" s="44" t="n">
        <v>46235.65347222222</v>
      </c>
      <c r="E43" s="10" t="inlineStr"/>
    </row>
    <row r="44">
      <c r="A44" s="3" t="n">
        <v>42</v>
      </c>
      <c r="B44" s="6" t="inlineStr">
        <is>
          <t>Não</t>
        </is>
      </c>
      <c r="C44" s="3" t="n"/>
      <c r="D44" s="3" t="n"/>
      <c r="E44" s="3" t="n"/>
    </row>
    <row r="45">
      <c r="A45" s="10" t="n">
        <v>43</v>
      </c>
      <c r="B45" s="6" t="inlineStr">
        <is>
          <t>Não</t>
        </is>
      </c>
      <c r="C45" s="10" t="n"/>
      <c r="D45" s="10" t="n"/>
      <c r="E45" s="10" t="n"/>
    </row>
    <row r="46">
      <c r="A46" s="3" t="n">
        <v>44</v>
      </c>
      <c r="B46" s="6" t="inlineStr">
        <is>
          <t>Não</t>
        </is>
      </c>
      <c r="C46" s="3" t="n"/>
      <c r="D46" s="3" t="n"/>
      <c r="E46" s="3" t="n"/>
    </row>
    <row r="47">
      <c r="A47" s="10" t="n">
        <v>45</v>
      </c>
      <c r="B47" s="6" t="inlineStr">
        <is>
          <t>Não</t>
        </is>
      </c>
      <c r="C47" s="10" t="n"/>
      <c r="D47" s="10" t="n"/>
      <c r="E47" s="10" t="n"/>
    </row>
    <row r="48">
      <c r="A48" s="3" t="n">
        <v>46</v>
      </c>
      <c r="B48" s="6" t="inlineStr">
        <is>
          <t>Não</t>
        </is>
      </c>
      <c r="C48" s="3" t="n"/>
      <c r="D48" s="3" t="n"/>
      <c r="E48" s="3" t="n"/>
    </row>
    <row r="49">
      <c r="A49" s="10" t="n">
        <v>47</v>
      </c>
      <c r="B49" s="6" t="inlineStr">
        <is>
          <t>Não</t>
        </is>
      </c>
      <c r="C49" s="10" t="n"/>
      <c r="D49" s="10" t="n"/>
      <c r="E49" s="10" t="n"/>
    </row>
    <row r="50">
      <c r="A50" s="3" t="n">
        <v>48</v>
      </c>
      <c r="B50" s="6" t="inlineStr">
        <is>
          <t>Não</t>
        </is>
      </c>
      <c r="C50" s="3" t="n"/>
      <c r="D50" s="3" t="n"/>
      <c r="E50" s="3" t="n"/>
    </row>
    <row r="51">
      <c r="A51" s="10" t="n">
        <v>49</v>
      </c>
      <c r="B51" s="6" t="inlineStr">
        <is>
          <t>Não</t>
        </is>
      </c>
      <c r="C51" s="10" t="n"/>
      <c r="D51" s="10" t="n"/>
      <c r="E51" s="10" t="n"/>
    </row>
    <row r="52">
      <c r="A52" s="3" t="n">
        <v>50</v>
      </c>
      <c r="B52" s="6" t="inlineStr">
        <is>
          <t>Não</t>
        </is>
      </c>
      <c r="C52" s="3" t="n"/>
      <c r="D52" s="3" t="n"/>
      <c r="E52" s="3" t="n"/>
    </row>
    <row r="53">
      <c r="A53" s="10" t="n">
        <v>51</v>
      </c>
      <c r="B53" s="6" t="inlineStr">
        <is>
          <t>Não</t>
        </is>
      </c>
      <c r="C53" s="10" t="n"/>
      <c r="D53" s="10" t="n"/>
      <c r="E53" s="10" t="n"/>
    </row>
    <row r="54">
      <c r="A54" s="3" t="n">
        <v>52</v>
      </c>
      <c r="B54" s="6" t="inlineStr">
        <is>
          <t>Não</t>
        </is>
      </c>
      <c r="C54" s="3" t="n"/>
      <c r="D54" s="3" t="n"/>
      <c r="E54" s="3" t="n"/>
    </row>
    <row r="55">
      <c r="A55" s="10" t="n">
        <v>53</v>
      </c>
      <c r="B55" s="6" t="inlineStr">
        <is>
          <t>Não</t>
        </is>
      </c>
      <c r="C55" s="10" t="n"/>
      <c r="D55" s="10" t="n"/>
      <c r="E55" s="10" t="n"/>
    </row>
    <row r="56">
      <c r="A56" s="3" t="n">
        <v>54</v>
      </c>
      <c r="B56" s="6" t="inlineStr">
        <is>
          <t>Não</t>
        </is>
      </c>
      <c r="C56" s="3" t="n"/>
      <c r="D56" s="3" t="n"/>
      <c r="E56" s="3" t="n"/>
    </row>
    <row r="57">
      <c r="A57" s="10" t="n">
        <v>55</v>
      </c>
      <c r="B57" s="6" t="inlineStr">
        <is>
          <t>Não</t>
        </is>
      </c>
      <c r="C57" s="10" t="n"/>
      <c r="D57" s="10" t="n"/>
      <c r="E57" s="10" t="n"/>
    </row>
    <row r="58">
      <c r="A58" s="3" t="n">
        <v>56</v>
      </c>
      <c r="B58" s="6" t="inlineStr">
        <is>
          <t>Não</t>
        </is>
      </c>
      <c r="C58" s="3" t="n"/>
      <c r="D58" s="3" t="n"/>
      <c r="E58" s="3" t="n"/>
    </row>
    <row r="59">
      <c r="A59" s="10" t="n">
        <v>57</v>
      </c>
      <c r="B59" s="6" t="inlineStr">
        <is>
          <t>Não</t>
        </is>
      </c>
      <c r="C59" s="10" t="n"/>
      <c r="D59" s="10" t="n"/>
      <c r="E59" s="10" t="n"/>
    </row>
    <row r="60">
      <c r="A60" s="3" t="n">
        <v>58</v>
      </c>
      <c r="B60" s="6" t="inlineStr">
        <is>
          <t>Sim</t>
        </is>
      </c>
      <c r="C60" s="3" t="n">
        <v>4</v>
      </c>
      <c r="D60" s="46" t="n">
        <v>46235.66527777778</v>
      </c>
      <c r="E60" s="3" t="inlineStr"/>
    </row>
    <row r="61">
      <c r="A61" s="10" t="n">
        <v>59</v>
      </c>
      <c r="B61" s="6" t="inlineStr">
        <is>
          <t>Não</t>
        </is>
      </c>
      <c r="C61" s="10" t="n"/>
      <c r="D61" s="10" t="n"/>
      <c r="E61" s="10" t="n"/>
    </row>
    <row r="62">
      <c r="A62" s="3" t="n">
        <v>60</v>
      </c>
      <c r="B62" s="6" t="inlineStr">
        <is>
          <t>Não</t>
        </is>
      </c>
      <c r="C62" s="3" t="n"/>
      <c r="D62" s="3" t="n"/>
      <c r="E62" s="3" t="n"/>
    </row>
    <row r="63">
      <c r="A63" s="10" t="n">
        <v>61</v>
      </c>
      <c r="B63" s="6" t="inlineStr">
        <is>
          <t>Não</t>
        </is>
      </c>
      <c r="C63" s="10" t="n"/>
      <c r="D63" s="10" t="n"/>
      <c r="E63" s="10" t="n"/>
    </row>
    <row r="64">
      <c r="A64" s="3" t="n">
        <v>62</v>
      </c>
      <c r="B64" s="6" t="inlineStr">
        <is>
          <t>Não</t>
        </is>
      </c>
      <c r="C64" s="3" t="n"/>
      <c r="D64" s="3" t="n"/>
      <c r="E64" s="3" t="n"/>
    </row>
    <row r="65">
      <c r="A65" s="10" t="n">
        <v>63</v>
      </c>
      <c r="B65" s="6" t="inlineStr">
        <is>
          <t>Não</t>
        </is>
      </c>
      <c r="C65" s="10" t="n"/>
      <c r="D65" s="10" t="n"/>
      <c r="E65" s="10" t="n"/>
    </row>
    <row r="66">
      <c r="A66" s="3" t="n">
        <v>64</v>
      </c>
      <c r="B66" s="6" t="inlineStr">
        <is>
          <t>Não</t>
        </is>
      </c>
      <c r="C66" s="3" t="n"/>
      <c r="D66" s="3" t="n"/>
      <c r="E66" s="3" t="n"/>
    </row>
    <row r="67">
      <c r="A67" s="10" t="n">
        <v>65</v>
      </c>
      <c r="B67" s="6" t="inlineStr">
        <is>
          <t>Não</t>
        </is>
      </c>
      <c r="C67" s="10" t="n"/>
      <c r="D67" s="10" t="n"/>
      <c r="E67" s="10" t="n"/>
    </row>
    <row r="68">
      <c r="A68" s="3" t="n">
        <v>66</v>
      </c>
      <c r="B68" s="6" t="inlineStr">
        <is>
          <t>Não</t>
        </is>
      </c>
      <c r="C68" s="3" t="n"/>
      <c r="D68" s="3" t="n"/>
      <c r="E68" s="3" t="n"/>
    </row>
    <row r="69">
      <c r="A69" s="10" t="n">
        <v>67</v>
      </c>
      <c r="B69" s="6" t="inlineStr">
        <is>
          <t>Não</t>
        </is>
      </c>
      <c r="C69" s="10" t="n"/>
      <c r="D69" s="10" t="n"/>
      <c r="E69" s="10" t="n"/>
    </row>
    <row r="70">
      <c r="A70" s="3" t="n">
        <v>68</v>
      </c>
      <c r="B70" s="6" t="inlineStr">
        <is>
          <t>Não</t>
        </is>
      </c>
      <c r="C70" s="3" t="n"/>
      <c r="D70" s="3" t="n"/>
      <c r="E70" s="3" t="n"/>
    </row>
    <row r="71">
      <c r="A71" s="10" t="n">
        <v>69</v>
      </c>
      <c r="B71" s="6" t="inlineStr">
        <is>
          <t>Não</t>
        </is>
      </c>
      <c r="C71" s="10" t="n"/>
      <c r="D71" s="10" t="n"/>
      <c r="E71" s="10" t="n"/>
    </row>
    <row r="72">
      <c r="A72" s="3" t="n">
        <v>70</v>
      </c>
      <c r="B72" s="6" t="inlineStr">
        <is>
          <t>Não</t>
        </is>
      </c>
      <c r="C72" s="3" t="n"/>
      <c r="D72" s="3" t="n"/>
      <c r="E72" s="3" t="n"/>
    </row>
    <row r="73">
      <c r="A73" s="10" t="n">
        <v>71</v>
      </c>
      <c r="B73" s="6" t="inlineStr">
        <is>
          <t>Não</t>
        </is>
      </c>
      <c r="C73" s="10" t="n"/>
      <c r="D73" s="10" t="n"/>
      <c r="E73" s="10" t="n"/>
    </row>
    <row r="74">
      <c r="A74" s="3" t="n">
        <v>72</v>
      </c>
      <c r="B74" s="6" t="inlineStr">
        <is>
          <t>Não</t>
        </is>
      </c>
      <c r="C74" s="3" t="n"/>
      <c r="D74" s="3" t="n"/>
      <c r="E74" s="3" t="n"/>
    </row>
    <row r="75">
      <c r="A75" s="10" t="n">
        <v>73</v>
      </c>
      <c r="B75" s="6" t="inlineStr">
        <is>
          <t>Não</t>
        </is>
      </c>
      <c r="C75" s="10" t="n"/>
      <c r="D75" s="10" t="n"/>
      <c r="E75" s="10" t="n"/>
    </row>
    <row r="76">
      <c r="A76" s="3" t="n">
        <v>74</v>
      </c>
      <c r="B76" s="6" t="inlineStr">
        <is>
          <t>Não</t>
        </is>
      </c>
      <c r="C76" s="3" t="n"/>
      <c r="D76" s="3" t="n"/>
      <c r="E76" s="3" t="n"/>
    </row>
    <row r="77">
      <c r="A77" s="10" t="n">
        <v>75</v>
      </c>
      <c r="B77" s="6" t="inlineStr">
        <is>
          <t>Não</t>
        </is>
      </c>
      <c r="C77" s="10" t="n"/>
      <c r="D77" s="10" t="n"/>
      <c r="E77" s="10" t="n"/>
    </row>
    <row r="78"/>
    <row r="79">
      <c r="A79" s="14" t="inlineStr">
        <is>
          <t>Números sorteados</t>
        </is>
      </c>
      <c r="C79" s="23">
        <f>COUNTIF(B3:B77,"Sim")</f>
        <v/>
      </c>
    </row>
    <row r="80">
      <c r="A80" s="14" t="inlineStr">
        <is>
          <t>Números restantes</t>
        </is>
      </c>
      <c r="C80" s="23">
        <f>COUNTIF(B3:B77,"Não")</f>
        <v/>
      </c>
    </row>
    <row r="81">
      <c r="A81" s="14" t="inlineStr">
        <is>
          <t>Percentual do sorteio</t>
        </is>
      </c>
      <c r="C81" s="43">
        <f>IFERROR(COUNTIF(B3:B77,"Sim")/75,0)</f>
        <v/>
      </c>
    </row>
  </sheetData>
  <mergeCells count="2">
    <mergeCell ref="A1:E1"/>
    <mergeCell ref="G1:L1"/>
  </mergeCells>
  <conditionalFormatting sqref="A3:E77">
    <cfRule type="expression" priority="1" dxfId="0" stopIfTrue="1">
      <formula>$B3="Sim"</formula>
    </cfRule>
    <cfRule type="expression" priority="2" dxfId="1" stopIfTrue="0">
      <formula>$B3="Não"</formula>
    </cfRule>
  </conditionalFormatting>
  <dataValidations count="2">
    <dataValidation sqref="B3:B77" showErrorMessage="1" showInputMessage="1" allowBlank="1" type="list">
      <formula1>"Sim,Não"</formula1>
    </dataValidation>
    <dataValidation sqref="L3:L10" showErrorMessage="1" showInputMessage="1" allowBlank="1" type="list">
      <formula1>"Disponível,Entregue,Reservado"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6" customWidth="1" min="2" max="2"/>
    <col width="14" customWidth="1" min="4" max="4"/>
    <col width="10" customWidth="1" min="5" max="5"/>
    <col width="14" customWidth="1" min="7" max="7"/>
    <col width="10" customWidth="1" min="8" max="8"/>
  </cols>
  <sheetData>
    <row r="1" ht="32" customHeight="1">
      <c r="A1" s="24" t="inlineStr">
        <is>
          <t>Bingo Chá de Bebê — Resumo do Evento</t>
        </is>
      </c>
    </row>
    <row r="2"/>
    <row r="3">
      <c r="A3" s="25" t="inlineStr">
        <is>
          <t>Total de convidados</t>
        </is>
      </c>
      <c r="B3" s="26">
        <f>COUNTA(Participantes!B3:B12)</f>
        <v/>
      </c>
    </row>
    <row r="4">
      <c r="A4" s="25" t="inlineStr">
        <is>
          <t>Confirmados</t>
        </is>
      </c>
      <c r="B4" s="26">
        <f>COUNTIF(Participantes!E3:E12,"Confirmado")</f>
        <v/>
      </c>
    </row>
    <row r="5">
      <c r="A5" s="25" t="inlineStr">
        <is>
          <t>Total de cartelas</t>
        </is>
      </c>
      <c r="B5" s="26">
        <f>SUM(Participantes!F3:F12)</f>
        <v/>
      </c>
    </row>
    <row r="6">
      <c r="A6" s="25" t="inlineStr">
        <is>
          <t>Arrecadação prevista</t>
        </is>
      </c>
      <c r="B6" s="47">
        <f>SUM(Participantes!H3:H12)</f>
        <v/>
      </c>
    </row>
    <row r="7">
      <c r="A7" s="25" t="inlineStr">
        <is>
          <t>Pagamentos recebidos</t>
        </is>
      </c>
      <c r="B7" s="26">
        <f>COUNTIF(Participantes!J3:J12,"Sim")</f>
        <v/>
      </c>
    </row>
    <row r="8">
      <c r="A8" s="25" t="inlineStr">
        <is>
          <t>% de confirmação</t>
        </is>
      </c>
      <c r="B8" s="48">
        <f>IFERROR(B4/B3,0)</f>
        <v/>
      </c>
    </row>
    <row r="9"/>
    <row r="10">
      <c r="A10" s="29" t="inlineStr">
        <is>
          <t>Consulta rápida por convidado</t>
        </is>
      </c>
    </row>
    <row r="11">
      <c r="A11" s="14" t="inlineStr">
        <is>
          <t>Nome:</t>
        </is>
      </c>
      <c r="B11" s="20" t="inlineStr">
        <is>
          <t>João Silva</t>
        </is>
      </c>
    </row>
    <row r="12">
      <c r="A12" s="14" t="inlineStr">
        <is>
          <t>Cidade</t>
        </is>
      </c>
      <c r="B12" s="30">
        <f>IFERROR(VLOOKUP(B11,Participantes!B3:H12,2,FALSE),"—")</f>
        <v/>
      </c>
    </row>
    <row r="13">
      <c r="A13" s="14" t="inlineStr">
        <is>
          <t>Nº de cartelas</t>
        </is>
      </c>
      <c r="B13" s="31">
        <f>IFERROR(VLOOKUP(B11,Participantes!B3:H12,5,FALSE),0)</f>
        <v/>
      </c>
    </row>
    <row r="14">
      <c r="A14" s="14" t="inlineStr">
        <is>
          <t>Valor total</t>
        </is>
      </c>
      <c r="B14" s="49">
        <f>IFERROR(VLOOKUP(B11,Participantes!B3:H12,7,FALSE),0)</f>
        <v/>
      </c>
    </row>
    <row r="15"/>
    <row r="16"/>
    <row r="17">
      <c r="A17" s="14" t="inlineStr">
        <is>
          <t>Status de confirmação</t>
        </is>
      </c>
      <c r="D17" s="14" t="inlineStr">
        <is>
          <t>Cartelas por pagamento</t>
        </is>
      </c>
      <c r="G17" s="14" t="inlineStr">
        <is>
          <t>Brindes</t>
        </is>
      </c>
    </row>
    <row r="18">
      <c r="A18" s="33" t="inlineStr">
        <is>
          <t>Confirmado</t>
        </is>
      </c>
      <c r="B18" s="30">
        <f>COUNTIF(Participantes!E3:E12,"Confirmado")</f>
        <v/>
      </c>
      <c r="D18" s="33" t="inlineStr">
        <is>
          <t>Pix</t>
        </is>
      </c>
      <c r="E18" s="30">
        <f>SUMIF(Participantes!$I$3:$I$12,D18,Participantes!$F$3:$F$12)</f>
        <v/>
      </c>
      <c r="G18" s="33" t="inlineStr">
        <is>
          <t>Disponível</t>
        </is>
      </c>
      <c r="H18" s="30">
        <f>COUNTIF('Sorteio e Brindes'!L3:L10,"Disponível")</f>
        <v/>
      </c>
    </row>
    <row r="19">
      <c r="A19" s="33" t="inlineStr">
        <is>
          <t>Pendente</t>
        </is>
      </c>
      <c r="B19" s="30">
        <f>COUNTIF(Participantes!E3:E12,"Pendente")</f>
        <v/>
      </c>
      <c r="D19" s="33" t="inlineStr">
        <is>
          <t>Dinheiro</t>
        </is>
      </c>
      <c r="E19" s="30">
        <f>SUMIF(Participantes!$I$3:$I$12,D19,Participantes!$F$3:$F$12)</f>
        <v/>
      </c>
      <c r="G19" s="33" t="inlineStr">
        <is>
          <t>Entregue</t>
        </is>
      </c>
      <c r="H19" s="30">
        <f>COUNTIF('Sorteio e Brindes'!L3:L10,"Entregue")</f>
        <v/>
      </c>
    </row>
    <row r="20">
      <c r="A20" s="33" t="inlineStr">
        <is>
          <t>Recusado</t>
        </is>
      </c>
      <c r="B20" s="30">
        <f>COUNTIF(Participantes!E3:E12,"Recusado")</f>
        <v/>
      </c>
      <c r="D20" s="33" t="inlineStr">
        <is>
          <t>Cartão</t>
        </is>
      </c>
      <c r="E20" s="30">
        <f>SUMIF(Participantes!$I$3:$I$12,D20,Participantes!$F$3:$F$12)</f>
        <v/>
      </c>
    </row>
    <row r="21">
      <c r="D21" s="33" t="inlineStr">
        <is>
          <t>Cortesia</t>
        </is>
      </c>
      <c r="E21" s="30">
        <f>SUMIF(Participantes!$I$3:$I$12,D21,Participantes!$F$3:$F$12)</f>
        <v/>
      </c>
    </row>
  </sheetData>
  <mergeCells count="1">
    <mergeCell ref="A1:H1"/>
  </mergeCells>
  <dataValidations count="1">
    <dataValidation sqref="B11" showErrorMessage="1" showInputMessage="1" allowBlank="1" type="list">
      <formula1>Participantes!$B$3:$B$12</formula1>
    </dataValidation>
  </dataValidation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8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40" customWidth="1" min="2" max="2"/>
    <col width="30" customWidth="1" min="3" max="3"/>
    <col width="30" customWidth="1" min="4" max="4"/>
  </cols>
  <sheetData>
    <row r="1" ht="28" customHeight="1">
      <c r="A1" s="1" t="inlineStr">
        <is>
          <t>Como usar este arquivo — passo a passo rápido</t>
        </is>
      </c>
    </row>
    <row r="2"/>
    <row r="3" ht="44" customHeight="1">
      <c r="A3" s="34" t="inlineStr">
        <is>
          <t>Participantes</t>
        </is>
      </c>
      <c r="B3" s="35" t="inlineStr">
        <is>
          <t>Cadastre cada convidado em uma linha. Preencha apenas as células amarelas (confirmação, cartelas, valor, pagamento). Valor total, valor recebido e status da cartela são calculados sozinhos.</t>
        </is>
      </c>
      <c r="C3" s="50" t="n"/>
      <c r="D3" s="51" t="n"/>
    </row>
    <row r="4" ht="44" customHeight="1">
      <c r="A4" s="34" t="inlineStr">
        <is>
          <t>Confirmação</t>
        </is>
      </c>
      <c r="B4" s="35" t="inlineStr">
        <is>
          <t>Escolha Confirmado, Pendente ou Recusado na lista suspensa. A cartela só é liberada após a confirmação.</t>
        </is>
      </c>
      <c r="C4" s="50" t="n"/>
      <c r="D4" s="51" t="n"/>
    </row>
    <row r="5" ht="44" customHeight="1">
      <c r="A5" s="34" t="inlineStr">
        <is>
          <t>Sorteio e Brindes</t>
        </is>
      </c>
      <c r="B5" s="35" t="inlineStr">
        <is>
          <t>No sorteio, marque 'Sim' na coluna Sorteado? e registre a ordem. Os números sorteados ficam em vermelho; os disponíveis, em verde. Os indicadores abaixo da tabela mostram o andamento.</t>
        </is>
      </c>
      <c r="C5" s="50" t="n"/>
      <c r="D5" s="51" t="n"/>
    </row>
    <row r="6" ht="44" customHeight="1">
      <c r="A6" s="34" t="inlineStr">
        <is>
          <t>Brindes</t>
        </is>
      </c>
      <c r="B6" s="35" t="inlineStr">
        <is>
          <t>Atualize status (Disponível/Entregue), ganhador e número sorteado a cada prêmio entregue. Use a consulta por ID para localizar um brinde rapidamente.</t>
        </is>
      </c>
      <c r="C6" s="50" t="n"/>
      <c r="D6" s="51" t="n"/>
    </row>
    <row r="7" ht="44" customHeight="1">
      <c r="A7" s="34" t="inlineStr">
        <is>
          <t>Painel</t>
        </is>
      </c>
      <c r="B7" s="35" t="inlineStr">
        <is>
          <t>O resumo do evento se atualiza automaticamente: convidados, cartelas, arrecadação e gráficos. Use a caixa de nome para consultar cidade, cartelas e valor de qualquer convidado.</t>
        </is>
      </c>
      <c r="C7" s="50" t="n"/>
      <c r="D7" s="51" t="n"/>
    </row>
    <row r="8" ht="44" customHeight="1">
      <c r="A8" s="34" t="inlineStr">
        <is>
          <t>Dica Raposa</t>
        </is>
      </c>
      <c r="B8" s="35" t="inlineStr">
        <is>
          <t>Antes do evento, confira se todos os confirmados estão com pagamento 'Sim' — isso garante a arrecadação cheia no dia do bingo.</t>
        </is>
      </c>
      <c r="C8" s="50" t="n"/>
      <c r="D8" s="51" t="n"/>
    </row>
  </sheetData>
  <mergeCells count="7">
    <mergeCell ref="A1:D1"/>
    <mergeCell ref="B3:D3"/>
    <mergeCell ref="B4:D4"/>
    <mergeCell ref="B5:D5"/>
    <mergeCell ref="B6:D6"/>
    <mergeCell ref="B7:D7"/>
    <mergeCell ref="B8:D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2026-08-01T17:02:46Z</dcterms:created>
  <dcterms:modified xmlns:dcterms="http://purl.org/dc/terms/" xmlns:xsi="http://www.w3.org/2001/XMLSchema-instance" xsi:type="dcterms:W3CDTF">2026-08-01T17:02:46Z</dcterms:modified>
</cp:coreProperties>
</file>