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leitore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AAAA"/>
    <numFmt numFmtId="165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b val="1"/>
    </font>
    <font>
      <b val="1"/>
      <color rgb="000F766E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center" vertical="center"/>
    </xf>
    <xf numFmtId="0" fontId="0" fillId="5" borderId="1" pivotButton="0" quotePrefix="0" xfId="0"/>
    <xf numFmtId="0" fontId="3" fillId="3" borderId="1" pivotButton="0" quotePrefix="0" xfId="0"/>
    <xf numFmtId="0" fontId="0" fillId="6" borderId="1" applyAlignment="1" pivotButton="0" quotePrefix="0" xfId="0">
      <alignment horizontal="center" vertical="center"/>
    </xf>
    <xf numFmtId="0" fontId="3" fillId="4" borderId="1" pivotButton="0" quotePrefix="0" xfId="0"/>
    <xf numFmtId="165" fontId="0" fillId="6" borderId="1" applyAlignment="1" pivotButton="0" quotePrefix="0" xfId="0">
      <alignment horizontal="center" vertical="center"/>
    </xf>
    <xf numFmtId="0" fontId="2" fillId="5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22C55E"/>
      </font>
      <fill>
        <patternFill patternType="solid">
          <fgColor rgb="00D1FAE5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B45309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Eleitores por Cidade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'Dashboard'!$D$5:$D$12</f>
            </numRef>
          </cat>
          <val>
            <numRef>
              <f>'Dashboard'!$E$5:$E$12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Cidade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'Dashboard'!E15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22C55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ACC15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97316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'Dashboard'!$D$16:$D$19</f>
            </numRef>
          </cat>
          <val>
            <numRef>
              <f>'Dashboard'!$E$16:$E$19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11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29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6" customWidth="1" min="2" max="2"/>
    <col width="16" customWidth="1" min="3" max="3"/>
    <col width="18" customWidth="1" min="4" max="4"/>
    <col width="9" customWidth="1" min="5" max="5"/>
    <col width="8" customWidth="1" min="6" max="6"/>
    <col width="18" customWidth="1" min="7" max="7"/>
    <col width="6" customWidth="1" min="8" max="8"/>
    <col width="14" customWidth="1" min="9" max="9"/>
    <col width="15" customWidth="1" min="10" max="10"/>
    <col width="20" customWidth="1" min="11" max="11"/>
    <col width="16" customWidth="1" min="12" max="12"/>
    <col width="16" customWidth="1" min="13" max="13"/>
  </cols>
  <sheetData>
    <row r="1" ht="26" customHeight="1">
      <c r="A1" s="1" t="inlineStr">
        <is>
          <t>CADASTRO DE ELEITORES - MUNICÍPIO</t>
        </is>
      </c>
    </row>
    <row r="2">
      <c r="A2" s="2" t="inlineStr">
        <is>
          <t>ID</t>
        </is>
      </c>
      <c r="B2" s="2" t="inlineStr">
        <is>
          <t>Nome Completo</t>
        </is>
      </c>
      <c r="C2" s="2" t="inlineStr">
        <is>
          <t>CPF</t>
        </is>
      </c>
      <c r="D2" s="2" t="inlineStr">
        <is>
          <t>Data de Nascimento</t>
        </is>
      </c>
      <c r="E2" s="2" t="inlineStr">
        <is>
          <t>Idade</t>
        </is>
      </c>
      <c r="F2" s="2" t="inlineStr">
        <is>
          <t>Sexo</t>
        </is>
      </c>
      <c r="G2" s="2" t="inlineStr">
        <is>
          <t>Cidade</t>
        </is>
      </c>
      <c r="H2" s="2" t="inlineStr">
        <is>
          <t>UF</t>
        </is>
      </c>
      <c r="I2" s="2" t="inlineStr">
        <is>
          <t>Zona Eleitoral</t>
        </is>
      </c>
      <c r="J2" s="2" t="inlineStr">
        <is>
          <t>Seção Eleitoral</t>
        </is>
      </c>
      <c r="K2" s="2" t="inlineStr">
        <is>
          <t>Bairro</t>
        </is>
      </c>
      <c r="L2" s="2" t="inlineStr">
        <is>
          <t>Status Cadastro</t>
        </is>
      </c>
      <c r="M2" s="2" t="inlineStr">
        <is>
          <t>Data de Cadastro</t>
        </is>
      </c>
    </row>
    <row r="3">
      <c r="A3" s="3" t="n">
        <v>1</v>
      </c>
      <c r="B3" s="4" t="inlineStr">
        <is>
          <t>João Silva</t>
        </is>
      </c>
      <c r="C3" s="4" t="inlineStr">
        <is>
          <t>123.456.789-01</t>
        </is>
      </c>
      <c r="D3" s="5" t="inlineStr">
        <is>
          <t>1985-03-14</t>
        </is>
      </c>
      <c r="E3" s="3">
        <f>IFERROR(DATEDIF(D3,TODAY(),"Y"),0)</f>
        <v/>
      </c>
      <c r="F3" s="4" t="inlineStr">
        <is>
          <t>M</t>
        </is>
      </c>
      <c r="G3" s="4" t="inlineStr">
        <is>
          <t>São Paulo</t>
        </is>
      </c>
      <c r="H3" s="3" t="inlineStr">
        <is>
          <t>SP</t>
        </is>
      </c>
      <c r="I3" s="3" t="n">
        <v>12</v>
      </c>
      <c r="J3" s="3" t="n">
        <v>45</v>
      </c>
      <c r="K3" s="4" t="inlineStr">
        <is>
          <t>Vila Mariana</t>
        </is>
      </c>
      <c r="L3" s="4" t="inlineStr">
        <is>
          <t>Ativo</t>
        </is>
      </c>
      <c r="M3" s="5" t="inlineStr">
        <is>
          <t>2020-05-10</t>
        </is>
      </c>
    </row>
    <row r="4">
      <c r="A4" s="6" t="n">
        <v>2</v>
      </c>
      <c r="B4" s="7" t="inlineStr">
        <is>
          <t>Maria Oliveira</t>
        </is>
      </c>
      <c r="C4" s="7" t="inlineStr">
        <is>
          <t>234.567.890-12</t>
        </is>
      </c>
      <c r="D4" s="8" t="inlineStr">
        <is>
          <t>1990-07-22</t>
        </is>
      </c>
      <c r="E4" s="6">
        <f>IFERROR(DATEDIF(D4,TODAY(),"Y"),0)</f>
        <v/>
      </c>
      <c r="F4" s="7" t="inlineStr">
        <is>
          <t>F</t>
        </is>
      </c>
      <c r="G4" s="7" t="inlineStr">
        <is>
          <t>Rio de Janeiro</t>
        </is>
      </c>
      <c r="H4" s="6" t="inlineStr">
        <is>
          <t>RJ</t>
        </is>
      </c>
      <c r="I4" s="6" t="n">
        <v>8</v>
      </c>
      <c r="J4" s="6" t="n">
        <v>22</v>
      </c>
      <c r="K4" s="7" t="inlineStr">
        <is>
          <t>Copacabana</t>
        </is>
      </c>
      <c r="L4" s="7" t="inlineStr">
        <is>
          <t>Ativo</t>
        </is>
      </c>
      <c r="M4" s="8" t="inlineStr">
        <is>
          <t>2019-08-15</t>
        </is>
      </c>
    </row>
    <row r="5">
      <c r="A5" s="3" t="n">
        <v>3</v>
      </c>
      <c r="B5" s="4" t="inlineStr">
        <is>
          <t>Pedro Santos</t>
        </is>
      </c>
      <c r="C5" s="4" t="inlineStr">
        <is>
          <t>345.678.901-23</t>
        </is>
      </c>
      <c r="D5" s="5" t="inlineStr">
        <is>
          <t>1978-11-02</t>
        </is>
      </c>
      <c r="E5" s="3">
        <f>IFERROR(DATEDIF(D5,TODAY(),"Y"),0)</f>
        <v/>
      </c>
      <c r="F5" s="4" t="inlineStr">
        <is>
          <t>M</t>
        </is>
      </c>
      <c r="G5" s="4" t="inlineStr">
        <is>
          <t>Belo Horizonte</t>
        </is>
      </c>
      <c r="H5" s="3" t="inlineStr">
        <is>
          <t>MG</t>
        </is>
      </c>
      <c r="I5" s="3" t="n">
        <v>5</v>
      </c>
      <c r="J5" s="3" t="n">
        <v>10</v>
      </c>
      <c r="K5" s="4" t="inlineStr">
        <is>
          <t>Savassi</t>
        </is>
      </c>
      <c r="L5" s="4" t="inlineStr">
        <is>
          <t>Pendente</t>
        </is>
      </c>
      <c r="M5" s="5" t="inlineStr">
        <is>
          <t>2022-02-20</t>
        </is>
      </c>
    </row>
    <row r="6">
      <c r="A6" s="6" t="n">
        <v>4</v>
      </c>
      <c r="B6" s="7" t="inlineStr">
        <is>
          <t>Ana Souza</t>
        </is>
      </c>
      <c r="C6" s="7" t="inlineStr">
        <is>
          <t>456.789.012-34</t>
        </is>
      </c>
      <c r="D6" s="8" t="inlineStr">
        <is>
          <t>1995-01-30</t>
        </is>
      </c>
      <c r="E6" s="6">
        <f>IFERROR(DATEDIF(D6,TODAY(),"Y"),0)</f>
        <v/>
      </c>
      <c r="F6" s="7" t="inlineStr">
        <is>
          <t>F</t>
        </is>
      </c>
      <c r="G6" s="7" t="inlineStr">
        <is>
          <t>Curitiba</t>
        </is>
      </c>
      <c r="H6" s="6" t="inlineStr">
        <is>
          <t>PR</t>
        </is>
      </c>
      <c r="I6" s="6" t="n">
        <v>3</v>
      </c>
      <c r="J6" s="6" t="n">
        <v>7</v>
      </c>
      <c r="K6" s="7" t="inlineStr">
        <is>
          <t>Batel</t>
        </is>
      </c>
      <c r="L6" s="7" t="inlineStr">
        <is>
          <t>Ativo</t>
        </is>
      </c>
      <c r="M6" s="8" t="inlineStr">
        <is>
          <t>2018-03-12</t>
        </is>
      </c>
    </row>
    <row r="7">
      <c r="A7" s="3" t="n">
        <v>5</v>
      </c>
      <c r="B7" s="4" t="inlineStr">
        <is>
          <t>Carlos Pereira</t>
        </is>
      </c>
      <c r="C7" s="4" t="inlineStr">
        <is>
          <t>567.890.123-45</t>
        </is>
      </c>
      <c r="D7" s="5" t="inlineStr">
        <is>
          <t>1982-09-18</t>
        </is>
      </c>
      <c r="E7" s="3">
        <f>IFERROR(DATEDIF(D7,TODAY(),"Y"),0)</f>
        <v/>
      </c>
      <c r="F7" s="4" t="inlineStr">
        <is>
          <t>M</t>
        </is>
      </c>
      <c r="G7" s="4" t="inlineStr">
        <is>
          <t>Porto Alegre</t>
        </is>
      </c>
      <c r="H7" s="3" t="inlineStr">
        <is>
          <t>RS</t>
        </is>
      </c>
      <c r="I7" s="3" t="n">
        <v>9</v>
      </c>
      <c r="J7" s="3" t="n">
        <v>33</v>
      </c>
      <c r="K7" s="4" t="inlineStr">
        <is>
          <t>Moinhos de Vento</t>
        </is>
      </c>
      <c r="L7" s="4" t="inlineStr">
        <is>
          <t>Suspenso</t>
        </is>
      </c>
      <c r="M7" s="5" t="inlineStr">
        <is>
          <t>2021-06-05</t>
        </is>
      </c>
    </row>
    <row r="8">
      <c r="A8" s="6" t="n">
        <v>6</v>
      </c>
      <c r="B8" s="7" t="inlineStr">
        <is>
          <t>Juliana Costa</t>
        </is>
      </c>
      <c r="C8" s="7" t="inlineStr">
        <is>
          <t>678.901.234-56</t>
        </is>
      </c>
      <c r="D8" s="8" t="inlineStr">
        <is>
          <t>1999-04-25</t>
        </is>
      </c>
      <c r="E8" s="6">
        <f>IFERROR(DATEDIF(D8,TODAY(),"Y"),0)</f>
        <v/>
      </c>
      <c r="F8" s="7" t="inlineStr">
        <is>
          <t>F</t>
        </is>
      </c>
      <c r="G8" s="7" t="inlineStr">
        <is>
          <t>Salvador</t>
        </is>
      </c>
      <c r="H8" s="6" t="inlineStr">
        <is>
          <t>BA</t>
        </is>
      </c>
      <c r="I8" s="6" t="n">
        <v>15</v>
      </c>
      <c r="J8" s="6" t="n">
        <v>60</v>
      </c>
      <c r="K8" s="7" t="inlineStr">
        <is>
          <t>Barra</t>
        </is>
      </c>
      <c r="L8" s="7" t="inlineStr">
        <is>
          <t>Ativo</t>
        </is>
      </c>
      <c r="M8" s="8" t="inlineStr">
        <is>
          <t>2023-01-18</t>
        </is>
      </c>
    </row>
    <row r="9">
      <c r="A9" s="3" t="n">
        <v>7</v>
      </c>
      <c r="B9" s="4" t="inlineStr">
        <is>
          <t>Rafael Almeida</t>
        </is>
      </c>
      <c r="C9" s="4" t="inlineStr">
        <is>
          <t>789.012.345-67</t>
        </is>
      </c>
      <c r="D9" s="5" t="inlineStr">
        <is>
          <t>1988-12-05</t>
        </is>
      </c>
      <c r="E9" s="3">
        <f>IFERROR(DATEDIF(D9,TODAY(),"Y"),0)</f>
        <v/>
      </c>
      <c r="F9" s="4" t="inlineStr">
        <is>
          <t>M</t>
        </is>
      </c>
      <c r="G9" s="4" t="inlineStr">
        <is>
          <t>Recife</t>
        </is>
      </c>
      <c r="H9" s="3" t="inlineStr">
        <is>
          <t>PE</t>
        </is>
      </c>
      <c r="I9" s="3" t="n">
        <v>4</v>
      </c>
      <c r="J9" s="3" t="n">
        <v>18</v>
      </c>
      <c r="K9" s="4" t="inlineStr">
        <is>
          <t>Boa Viagem</t>
        </is>
      </c>
      <c r="L9" s="4" t="inlineStr">
        <is>
          <t>Ativo</t>
        </is>
      </c>
      <c r="M9" s="5" t="inlineStr">
        <is>
          <t>2017-09-30</t>
        </is>
      </c>
    </row>
    <row r="10">
      <c r="A10" s="6" t="n">
        <v>8</v>
      </c>
      <c r="B10" s="7" t="inlineStr">
        <is>
          <t>Camila Ferreira</t>
        </is>
      </c>
      <c r="C10" s="7" t="inlineStr">
        <is>
          <t>890.123.456-78</t>
        </is>
      </c>
      <c r="D10" s="8" t="inlineStr">
        <is>
          <t>1992-06-11</t>
        </is>
      </c>
      <c r="E10" s="6">
        <f>IFERROR(DATEDIF(D10,TODAY(),"Y"),0)</f>
        <v/>
      </c>
      <c r="F10" s="7" t="inlineStr">
        <is>
          <t>F</t>
        </is>
      </c>
      <c r="G10" s="7" t="inlineStr">
        <is>
          <t>Fortaleza</t>
        </is>
      </c>
      <c r="H10" s="6" t="inlineStr">
        <is>
          <t>CE</t>
        </is>
      </c>
      <c r="I10" s="6" t="n">
        <v>6</v>
      </c>
      <c r="J10" s="6" t="n">
        <v>25</v>
      </c>
      <c r="K10" s="7" t="inlineStr">
        <is>
          <t>Meireles</t>
        </is>
      </c>
      <c r="L10" s="7" t="inlineStr">
        <is>
          <t>Cancelado</t>
        </is>
      </c>
      <c r="M10" s="8" t="inlineStr">
        <is>
          <t>2016-11-22</t>
        </is>
      </c>
    </row>
    <row r="11">
      <c r="A11" s="3" t="n">
        <v>9</v>
      </c>
      <c r="B11" s="4" t="inlineStr">
        <is>
          <t>Bruno Rodrigues</t>
        </is>
      </c>
      <c r="C11" s="4" t="inlineStr">
        <is>
          <t>901.234.567-89</t>
        </is>
      </c>
      <c r="D11" s="5" t="inlineStr">
        <is>
          <t>2000-02-28</t>
        </is>
      </c>
      <c r="E11" s="3">
        <f>IFERROR(DATEDIF(D11,TODAY(),"Y"),0)</f>
        <v/>
      </c>
      <c r="F11" s="4" t="inlineStr">
        <is>
          <t>M</t>
        </is>
      </c>
      <c r="G11" s="4" t="inlineStr">
        <is>
          <t>São Paulo</t>
        </is>
      </c>
      <c r="H11" s="3" t="inlineStr">
        <is>
          <t>SP</t>
        </is>
      </c>
      <c r="I11" s="3" t="n">
        <v>12</v>
      </c>
      <c r="J11" s="3" t="n">
        <v>46</v>
      </c>
      <c r="K11" s="4" t="inlineStr">
        <is>
          <t>Pinheiros</t>
        </is>
      </c>
      <c r="L11" s="4" t="inlineStr">
        <is>
          <t>Ativo</t>
        </is>
      </c>
      <c r="M11" s="5" t="inlineStr">
        <is>
          <t>2024-04-08</t>
        </is>
      </c>
    </row>
    <row r="12">
      <c r="A12" s="6" t="n">
        <v>10</v>
      </c>
      <c r="B12" s="7" t="inlineStr">
        <is>
          <t>Fernanda Lima</t>
        </is>
      </c>
      <c r="C12" s="7" t="inlineStr">
        <is>
          <t>012.345.678-90</t>
        </is>
      </c>
      <c r="D12" s="8" t="inlineStr">
        <is>
          <t>1975-10-09</t>
        </is>
      </c>
      <c r="E12" s="6">
        <f>IFERROR(DATEDIF(D12,TODAY(),"Y"),0)</f>
        <v/>
      </c>
      <c r="F12" s="7" t="inlineStr">
        <is>
          <t>F</t>
        </is>
      </c>
      <c r="G12" s="7" t="inlineStr">
        <is>
          <t>Rio de Janeiro</t>
        </is>
      </c>
      <c r="H12" s="6" t="inlineStr">
        <is>
          <t>RJ</t>
        </is>
      </c>
      <c r="I12" s="6" t="n">
        <v>8</v>
      </c>
      <c r="J12" s="6" t="n">
        <v>21</v>
      </c>
      <c r="K12" s="7" t="inlineStr">
        <is>
          <t>Tijuca</t>
        </is>
      </c>
      <c r="L12" s="7" t="inlineStr">
        <is>
          <t>Pendente</t>
        </is>
      </c>
      <c r="M12" s="8" t="inlineStr">
        <is>
          <t>2025-07-14</t>
        </is>
      </c>
    </row>
    <row r="14">
      <c r="A14" s="9" t="inlineStr">
        <is>
          <t>RESUMO</t>
        </is>
      </c>
      <c r="B14" s="10" t="n"/>
    </row>
    <row r="15">
      <c r="A15" s="11" t="inlineStr">
        <is>
          <t>Total de Eleitores Cadastrados</t>
        </is>
      </c>
      <c r="B15" s="12">
        <f>COUNTA(B3:B12)</f>
        <v/>
      </c>
    </row>
    <row r="16">
      <c r="A16" s="13" t="inlineStr">
        <is>
          <t>Total Ativos</t>
        </is>
      </c>
      <c r="B16" s="12">
        <f>COUNTIF(L3:L12,"Ativo")</f>
        <v/>
      </c>
    </row>
    <row r="17">
      <c r="A17" s="11" t="inlineStr">
        <is>
          <t>Total Pendentes</t>
        </is>
      </c>
      <c r="B17" s="12">
        <f>COUNTIF(L3:L12,"Pendente")</f>
        <v/>
      </c>
    </row>
    <row r="18">
      <c r="A18" s="13" t="inlineStr">
        <is>
          <t>Total Suspensos</t>
        </is>
      </c>
      <c r="B18" s="12">
        <f>COUNTIF(L3:L12,"Suspenso")</f>
        <v/>
      </c>
    </row>
    <row r="19">
      <c r="A19" s="11" t="inlineStr">
        <is>
          <t>Total Cancelados</t>
        </is>
      </c>
      <c r="B19" s="12">
        <f>COUNTIF(L3:L12,"Cancelado")</f>
        <v/>
      </c>
    </row>
    <row r="20">
      <c r="A20" s="13" t="inlineStr">
        <is>
          <t>% de Ativos</t>
        </is>
      </c>
      <c r="B20" s="14">
        <f>IFERROR(COUNTIF(L3:L12,"Ativo")/COUNTA(B3:B12),0)</f>
        <v/>
      </c>
    </row>
  </sheetData>
  <mergeCells count="2">
    <mergeCell ref="A1:M1"/>
    <mergeCell ref="A14:B14"/>
  </mergeCells>
  <conditionalFormatting sqref="L3:L12">
    <cfRule type="expression" priority="1" dxfId="0" stopIfTrue="1">
      <formula>L3="Ativo"</formula>
    </cfRule>
    <cfRule type="expression" priority="2" dxfId="1" stopIfTrue="1">
      <formula>L3="Cancelado"</formula>
    </cfRule>
    <cfRule type="expression" priority="3" dxfId="2" stopIfTrue="1">
      <formula>OR(L3="Pendente",L3="Suspenso")</formula>
    </cfRule>
  </conditionalFormatting>
  <dataValidations count="2">
    <dataValidation sqref="L3:L12" showErrorMessage="1" showInputMessage="1" allowBlank="0" error="Selecione um status válido" prompt="Escolha o status do cadastro" type="list">
      <formula1>"Ativo,Pendente,Suspenso,Cancelado"</formula1>
    </dataValidation>
    <dataValidation sqref="F3:F12" showErrorMessage="1" showInputMessage="1" allowBlank="0" type="list">
      <formula1>"M,F"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4" customWidth="1" min="3" max="3"/>
    <col width="20" customWidth="1" min="4" max="4"/>
    <col width="16" customWidth="1" min="5" max="5"/>
    <col width="4" customWidth="1" min="6" max="6"/>
  </cols>
  <sheetData>
    <row r="1" ht="26" customHeight="1">
      <c r="A1" s="1" t="inlineStr">
        <is>
          <t>DASHBOARD - CADASTRO DE ELEITORES</t>
        </is>
      </c>
    </row>
    <row r="3">
      <c r="A3" s="15" t="inlineStr">
        <is>
          <t>MÉTRICAS-CHAVE</t>
        </is>
      </c>
      <c r="D3" s="15" t="inlineStr">
        <is>
          <t>ELEITORES POR CIDADE</t>
        </is>
      </c>
    </row>
    <row r="4">
      <c r="A4" s="11" t="inlineStr">
        <is>
          <t>Total de Eleitores</t>
        </is>
      </c>
      <c r="B4" s="12">
        <f>Eleitores!B15</f>
        <v/>
      </c>
      <c r="D4" s="16" t="inlineStr">
        <is>
          <t>Cidade</t>
        </is>
      </c>
      <c r="E4" s="16" t="inlineStr">
        <is>
          <t>Qtd.</t>
        </is>
      </c>
    </row>
    <row r="5">
      <c r="A5" s="13" t="inlineStr">
        <is>
          <t>Total Ativos</t>
        </is>
      </c>
      <c r="B5" s="12">
        <f>Eleitores!B16</f>
        <v/>
      </c>
      <c r="D5" s="4" t="inlineStr">
        <is>
          <t>São Paulo</t>
        </is>
      </c>
      <c r="E5" s="3">
        <f>COUNTIF(Eleitores!G3:G12,D5)</f>
        <v/>
      </c>
    </row>
    <row r="6">
      <c r="A6" s="11" t="inlineStr">
        <is>
          <t>Total Pendentes</t>
        </is>
      </c>
      <c r="B6" s="12">
        <f>Eleitores!B17</f>
        <v/>
      </c>
      <c r="D6" s="7" t="inlineStr">
        <is>
          <t>Rio de Janeiro</t>
        </is>
      </c>
      <c r="E6" s="6">
        <f>COUNTIF(Eleitores!G3:G12,D6)</f>
        <v/>
      </c>
    </row>
    <row r="7">
      <c r="A7" s="13" t="inlineStr">
        <is>
          <t>Total Suspensos</t>
        </is>
      </c>
      <c r="B7" s="12">
        <f>Eleitores!B18</f>
        <v/>
      </c>
      <c r="D7" s="4" t="inlineStr">
        <is>
          <t>Belo Horizonte</t>
        </is>
      </c>
      <c r="E7" s="3">
        <f>COUNTIF(Eleitores!G3:G12,D7)</f>
        <v/>
      </c>
    </row>
    <row r="8">
      <c r="A8" s="11" t="inlineStr">
        <is>
          <t>Total Cancelados</t>
        </is>
      </c>
      <c r="B8" s="12">
        <f>Eleitores!B19</f>
        <v/>
      </c>
      <c r="D8" s="7" t="inlineStr">
        <is>
          <t>Curitiba</t>
        </is>
      </c>
      <c r="E8" s="6">
        <f>COUNTIF(Eleitores!G3:G12,D8)</f>
        <v/>
      </c>
    </row>
    <row r="9">
      <c r="A9" s="13" t="inlineStr">
        <is>
          <t>% Ativos</t>
        </is>
      </c>
      <c r="B9" s="14">
        <f>Eleitores!B20</f>
        <v/>
      </c>
      <c r="D9" s="4" t="inlineStr">
        <is>
          <t>Porto Alegre</t>
        </is>
      </c>
      <c r="E9" s="3">
        <f>COUNTIF(Eleitores!G3:G12,D9)</f>
        <v/>
      </c>
    </row>
    <row r="10">
      <c r="D10" s="7" t="inlineStr">
        <is>
          <t>Salvador</t>
        </is>
      </c>
      <c r="E10" s="6">
        <f>COUNTIF(Eleitores!G3:G12,D10)</f>
        <v/>
      </c>
    </row>
    <row r="11">
      <c r="D11" s="4" t="inlineStr">
        <is>
          <t>Recife</t>
        </is>
      </c>
      <c r="E11" s="3">
        <f>COUNTIF(Eleitores!G3:G12,D11)</f>
        <v/>
      </c>
    </row>
    <row r="12">
      <c r="D12" s="7" t="inlineStr">
        <is>
          <t>Fortaleza</t>
        </is>
      </c>
      <c r="E12" s="6">
        <f>COUNTIF(Eleitores!G3:G12,D12)</f>
        <v/>
      </c>
    </row>
    <row r="14">
      <c r="D14" s="15" t="inlineStr">
        <is>
          <t>ELEITORES POR STATUS</t>
        </is>
      </c>
    </row>
    <row r="15">
      <c r="D15" s="16" t="inlineStr">
        <is>
          <t>Status</t>
        </is>
      </c>
      <c r="E15" s="16" t="inlineStr">
        <is>
          <t>Qtd.</t>
        </is>
      </c>
    </row>
    <row r="16">
      <c r="D16" s="4" t="inlineStr">
        <is>
          <t>Ativo</t>
        </is>
      </c>
      <c r="E16" s="3">
        <f>COUNTIF(Eleitores!L3:L12,D16)</f>
        <v/>
      </c>
    </row>
    <row r="17">
      <c r="D17" s="7" t="inlineStr">
        <is>
          <t>Pendente</t>
        </is>
      </c>
      <c r="E17" s="6">
        <f>COUNTIF(Eleitores!L3:L12,D17)</f>
        <v/>
      </c>
    </row>
    <row r="18">
      <c r="D18" s="4" t="inlineStr">
        <is>
          <t>Suspenso</t>
        </is>
      </c>
      <c r="E18" s="3">
        <f>COUNTIF(Eleitores!L3:L12,D18)</f>
        <v/>
      </c>
    </row>
    <row r="19">
      <c r="D19" s="7" t="inlineStr">
        <is>
          <t>Cancelado</t>
        </is>
      </c>
      <c r="E19" s="6">
        <f>COUNTIF(Eleitores!L3:L12,D19)</f>
        <v/>
      </c>
    </row>
  </sheetData>
  <mergeCells count="4">
    <mergeCell ref="A1:F1"/>
    <mergeCell ref="A3:B3"/>
    <mergeCell ref="D3:E3"/>
    <mergeCell ref="D14:E1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1" t="inlineStr">
        <is>
          <t>INSTRUÇÕES DE USO</t>
        </is>
      </c>
    </row>
    <row r="3" ht="60" customHeight="1">
      <c r="A3" s="17" t="inlineStr">
        <is>
          <t>Planilha Eleitores</t>
        </is>
      </c>
      <c r="B3" s="18" t="inlineStr">
        <is>
          <t>Contém o cadastro completo dos eleitores: dados pessoais, endereço, zona/seção eleitoral e status de cadastro. A coluna Idade é calculada automaticamente a partir da Data de Nascimento usando a função DATEDIF. A coluna Status Cadastro possui lista suspensa (Ativo, Pendente, Suspenso, Cancelado) e é destacada por cores conforme o valor selecionado. Na parte inferior há um resumo com totais e percentuais calculados automaticamente.</t>
        </is>
      </c>
    </row>
    <row r="4" ht="60" customHeight="1">
      <c r="A4" s="17" t="inlineStr">
        <is>
          <t>Planilha Dashboard</t>
        </is>
      </c>
      <c r="B4" s="18" t="inlineStr">
        <is>
          <t>Apresenta as métricas-chave do cadastro (totais e percentuais), uma tabela de eleitores por cidade e outra por status, além de gráfico de barras (distribuição por cidade) e gráfico de pizza (distribuição por status). Todos os valores são atualizados automaticamente a partir da planilha Eleitores.</t>
        </is>
      </c>
    </row>
    <row r="5" ht="60" customHeight="1">
      <c r="A5" s="17" t="inlineStr">
        <is>
          <t>Como atualizar os dados</t>
        </is>
      </c>
      <c r="B5" s="18" t="inlineStr">
        <is>
          <t>Para incluir um novo eleitor, adicione uma nova linha na planilha Eleitores, preenchendo todas as colunas. As fórmulas de idade, totais e os gráficos do Dashboard serão recalculados automaticamente. Sempre utilize o formato de data DD/MM/AAAA e mantenha o CPF no padrão 000.000.000-00.</t>
        </is>
      </c>
    </row>
    <row r="6" ht="60" customHeight="1">
      <c r="A6" s="17" t="inlineStr">
        <is>
          <t>Cores e formatação</t>
        </is>
      </c>
      <c r="B6" s="18" t="inlineStr">
        <is>
          <t>Células com fundo amarelo claro (R$ FFFBEB) indicam campos editáveis/resultados de fórmulas de resumo. Status 'Ativo' aparece em verde, 'Cancelado' em vermelho e 'Pendente/Suspenso' em amarelo, facilitando a identificação visual rápida da situação de cada eleitor.</t>
        </is>
      </c>
    </row>
    <row r="7" ht="60" customHeight="1">
      <c r="A7" s="17" t="inlineStr">
        <is>
          <t>Boas práticas</t>
        </is>
      </c>
      <c r="B7" s="18" t="inlineStr">
        <is>
          <t>Revise periodicamente os registros com status Pendente ou Suspenso para regularização. Mantenha o cadastro sempre atualizado antes de períodos eleitorais para garantir a integridade das informações.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2026-07-21T17:54:01Z</dcterms:created>
  <dcterms:modified xmlns:dcterms="http://purl.org/dc/terms/" xmlns:xsi="http://www.w3.org/2001/XMLSchema-instance" xsi:type="dcterms:W3CDTF">2026-07-21T17:54:01Z</dcterms:modified>
</cp:coreProperties>
</file>