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 Trimestral" sheetId="2" state="visible" r:id="rId2"/>
    <sheet xmlns:r="http://schemas.openxmlformats.org/officeDocument/2006/relationships" name="Para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'Lançamentos'!$A$3:$Y$112</definedName>
    <definedName name="_xlnm._FilterDatabase" localSheetId="1" hidden="1">'Resumo Trimestral'!$A$8:$O$11</definedName>
    <definedName name="_xlnm._FilterDatabase" localSheetId="2" hidden="1">'Parametros'!$A$3:$D$7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,00%"/>
    <numFmt numFmtId="167" formatCode="DD/MM/YYYY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334155"/>
      <sz val="10"/>
    </font>
    <font>
      <name val="Aptos"/>
      <b val="1"/>
      <color rgb="00FFFFFF"/>
      <sz val="10"/>
    </font>
    <font>
      <name val="Aptos Display"/>
      <b val="1"/>
      <color rgb="00EA580C"/>
      <sz val="15"/>
    </font>
    <font>
      <name val="Aptos"/>
      <b val="1"/>
      <color rgb="00C2410C"/>
      <sz val="10"/>
    </font>
    <font>
      <name val="Aptos"/>
      <b val="1"/>
      <color rgb="00334155"/>
      <sz val="10"/>
    </font>
  </fonts>
  <fills count="9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2E8F0"/>
      </patternFill>
    </fill>
    <fill>
      <patternFill patternType="solid">
        <fgColor rgb="00FFFFFF"/>
      </patternFill>
    </fill>
    <fill>
      <patternFill patternType="solid">
        <fgColor rgb="00EA580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49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16A34A"/>
        <sz val="10"/>
      </font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IRPJ e CSLL a recolher por trimestre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Trimestral'!H8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 Trimestral'!$A$9:$A$11</f>
            </numRef>
          </cat>
          <val>
            <numRef>
              <f>'Resumo Trimestral'!$H$9:$H$11</f>
            </numRef>
          </val>
        </ser>
        <ser>
          <idx val="1"/>
          <order val="1"/>
          <tx>
            <strRef>
              <f>'Resumo Trimestral'!L8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'Resumo Trimestral'!$A$9:$A$11</f>
            </numRef>
          </cat>
          <val>
            <numRef>
              <f>'Resumo Trimestral'!$L$9:$L$11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Trimestre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tributável mensal</a:t>
            </a:r>
          </a:p>
        </rich>
      </tx>
    </title>
    <plotArea>
      <lineChart>
        <grouping val="standard"/>
        <ser>
          <idx val="0"/>
          <order val="0"/>
          <tx>
            <strRef>
              <f>'Lançamentos'!K3</f>
            </strRef>
          </tx>
          <spPr>
            <a:ln xmlns:a="http://schemas.openxmlformats.org/drawingml/2006/main" w="28575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'Lançamentos'!$B$4:$B$112</f>
            </numRef>
          </cat>
          <val>
            <numRef>
              <f>'Lançamentos'!$K$4:$K$112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 de apuração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13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Y1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27" customWidth="1" min="3" max="3"/>
    <col width="20" customWidth="1" min="4" max="4"/>
    <col width="18" customWidth="1" min="5" max="5"/>
    <col width="23" customWidth="1" min="6" max="6"/>
    <col width="25" customWidth="1" min="7" max="7"/>
    <col width="19" customWidth="1" min="8" max="8"/>
    <col width="23" customWidth="1" min="9" max="9"/>
    <col width="22" customWidth="1" min="10" max="10"/>
    <col width="19" customWidth="1" min="11" max="11"/>
    <col width="15" customWidth="1" min="12" max="12"/>
    <col width="20" customWidth="1" min="13" max="13"/>
    <col width="14" customWidth="1" min="14" max="14"/>
    <col width="16" customWidth="1" min="15" max="15"/>
    <col width="22" customWidth="1" min="16" max="16"/>
    <col width="15" customWidth="1" min="17" max="17"/>
    <col width="20" customWidth="1" min="18" max="18"/>
    <col width="16" customWidth="1" min="19" max="19"/>
    <col width="19" customWidth="1" min="20" max="20"/>
    <col width="19" customWidth="1" min="21" max="21"/>
    <col width="18" customWidth="1" min="22" max="22"/>
    <col width="18" customWidth="1" min="23" max="23"/>
    <col width="19" customWidth="1" min="24" max="24"/>
    <col width="34" customWidth="1" min="25" max="25"/>
  </cols>
  <sheetData>
    <row r="1" ht="28" customHeight="1">
      <c r="A1" s="1" t="inlineStr">
        <is>
          <t>IRPJ + CSLL no Lucro Presumido | feche o trimestre sem chute</t>
        </is>
      </c>
    </row>
    <row r="2" ht="25" customHeight="1">
      <c r="A2" s="2" t="inlineStr">
        <is>
          <t>Preencha os campos em amarelo. As bases, tributos e status são calculados para você revisar com agilidade.</t>
        </is>
      </c>
    </row>
    <row r="3" ht="42" customHeight="1">
      <c r="A3" s="3" t="inlineStr">
        <is>
          <t>Competência</t>
        </is>
      </c>
      <c r="B3" s="3" t="inlineStr">
        <is>
          <t>Data de apuração</t>
        </is>
      </c>
      <c r="C3" s="3" t="inlineStr">
        <is>
          <t>Empresa</t>
        </is>
      </c>
      <c r="D3" s="3" t="inlineStr">
        <is>
          <t>CNPJ</t>
        </is>
      </c>
      <c r="E3" s="3" t="inlineStr">
        <is>
          <t>Cidade/UF</t>
        </is>
      </c>
      <c r="F3" s="3" t="inlineStr">
        <is>
          <t>Atividade</t>
        </is>
      </c>
      <c r="G3" s="3" t="inlineStr">
        <is>
          <t>Tipo de receita</t>
        </is>
      </c>
      <c r="H3" s="3" t="inlineStr">
        <is>
          <t>Receita bruta do mês</t>
        </is>
      </c>
      <c r="I3" s="3" t="inlineStr">
        <is>
          <t>Receitas sujeitas à retenção</t>
        </is>
      </c>
      <c r="J3" s="3" t="inlineStr">
        <is>
          <t>Devoluções e descontos</t>
        </is>
      </c>
      <c r="K3" s="3" t="inlineStr">
        <is>
          <t>Receita tributável</t>
        </is>
      </c>
      <c r="L3" s="3" t="inlineStr">
        <is>
          <t>Presunção IRPJ</t>
        </is>
      </c>
      <c r="M3" s="3" t="inlineStr">
        <is>
          <t>Base presumida IRPJ</t>
        </is>
      </c>
      <c r="N3" s="3" t="inlineStr">
        <is>
          <t>Adicional IRPJ</t>
        </is>
      </c>
      <c r="O3" s="3" t="inlineStr">
        <is>
          <t>IRPJ básico</t>
        </is>
      </c>
      <c r="P3" s="3" t="inlineStr">
        <is>
          <t>IRPJ adicional estimado</t>
        </is>
      </c>
      <c r="Q3" s="3" t="inlineStr">
        <is>
          <t>Presunção CSLL</t>
        </is>
      </c>
      <c r="R3" s="3" t="inlineStr">
        <is>
          <t>Base presumida CSLL</t>
        </is>
      </c>
      <c r="S3" s="3" t="inlineStr">
        <is>
          <t>CSLL apurada</t>
        </is>
      </c>
      <c r="T3" s="3" t="inlineStr">
        <is>
          <t>IRPJ retido na fonte</t>
        </is>
      </c>
      <c r="U3" s="3" t="inlineStr">
        <is>
          <t>CSLL retida na fonte</t>
        </is>
      </c>
      <c r="V3" s="3" t="inlineStr">
        <is>
          <t>IRPJ a recolher</t>
        </is>
      </c>
      <c r="W3" s="3" t="inlineStr">
        <is>
          <t>CSLL a recolher</t>
        </is>
      </c>
      <c r="X3" s="3" t="inlineStr">
        <is>
          <t>Status da apuração</t>
        </is>
      </c>
      <c r="Y3" s="3" t="inlineStr">
        <is>
          <t>Observações</t>
        </is>
      </c>
    </row>
    <row r="4">
      <c r="A4" s="4" t="inlineStr">
        <is>
          <t>1º trimestre/2026</t>
        </is>
      </c>
      <c r="B4" s="44" t="n">
        <v>46053</v>
      </c>
      <c r="C4" s="6" t="inlineStr">
        <is>
          <t>Vértice Comercial Ltda.</t>
        </is>
      </c>
      <c r="D4" s="7" t="inlineStr">
        <is>
          <t>12.345.678/0001-90</t>
        </is>
      </c>
      <c r="E4" s="6" t="inlineStr">
        <is>
          <t>São Paulo/SP</t>
        </is>
      </c>
      <c r="F4" s="6" t="inlineStr">
        <is>
          <t>Comércio</t>
        </is>
      </c>
      <c r="G4" s="6" t="inlineStr">
        <is>
          <t>Venda de mercadorias</t>
        </is>
      </c>
      <c r="H4" s="33" t="n">
        <v>85000</v>
      </c>
      <c r="I4" s="33" t="n">
        <v>18000</v>
      </c>
      <c r="J4" s="33" t="n">
        <v>2500</v>
      </c>
      <c r="K4" s="34">
        <f>IF($H4="","",MAX(0,$H4-$J4))</f>
        <v/>
      </c>
      <c r="L4" s="35">
        <f>IF($F4="","",IFERROR(VLOOKUP($F4,'Parametros'!$A$4:$D$7,2,FALSE),0))</f>
        <v/>
      </c>
      <c r="M4" s="34">
        <f>IF($K4="","",$K4*$L4)</f>
        <v/>
      </c>
      <c r="N4" s="35">
        <f>IF($F4="","",'Parametros'!$F$7)</f>
        <v/>
      </c>
      <c r="O4" s="34">
        <f>IF($M4="","",$M4*'Parametros'!$F$4)</f>
        <v/>
      </c>
      <c r="P4" s="34">
        <f>IF($M4="","",MAX(0,$M4-'Parametros'!$F$6/3)*$N4)</f>
        <v/>
      </c>
      <c r="Q4" s="35">
        <f>IF($F4="","",IFERROR(VLOOKUP($F4,'Parametros'!$A$4:$D$7,3,FALSE),0))</f>
        <v/>
      </c>
      <c r="R4" s="34">
        <f>IF($K4="","",$K4*$Q4)</f>
        <v/>
      </c>
      <c r="S4" s="34">
        <f>IF($R4="","",$R4*'Parametros'!$F$5)</f>
        <v/>
      </c>
      <c r="T4" s="33" t="n">
        <v>1200</v>
      </c>
      <c r="U4" s="33" t="n">
        <v>540</v>
      </c>
      <c r="V4" s="34">
        <f>IF($O4="","",MAX(0,$O4-$T4))</f>
        <v/>
      </c>
      <c r="W4" s="34">
        <f>IF($S4="","",MAX(0,$S4-$U4))</f>
        <v/>
      </c>
      <c r="X4" s="11">
        <f>IF($A4="","",IF(AND($V4&gt;=0,$W4&lt;&gt;""),"OK","Revisar"))</f>
        <v/>
      </c>
      <c r="Y4" s="6" t="inlineStr">
        <is>
          <t>Responsável: João Silva | Conferir notas de devolução.</t>
        </is>
      </c>
    </row>
    <row r="5">
      <c r="A5" s="4" t="inlineStr">
        <is>
          <t>1º trimestre/2026</t>
        </is>
      </c>
      <c r="B5" s="44" t="n">
        <v>46081</v>
      </c>
      <c r="C5" s="6" t="inlineStr">
        <is>
          <t>Atlântico Industrial Ltda.</t>
        </is>
      </c>
      <c r="D5" s="7" t="inlineStr">
        <is>
          <t>23.456.789/0001-01</t>
        </is>
      </c>
      <c r="E5" s="6" t="inlineStr">
        <is>
          <t>Rio de Janeiro/RJ</t>
        </is>
      </c>
      <c r="F5" s="6" t="inlineStr">
        <is>
          <t>Indústria</t>
        </is>
      </c>
      <c r="G5" s="6" t="inlineStr">
        <is>
          <t>Industrialização por encomenda</t>
        </is>
      </c>
      <c r="H5" s="33" t="n">
        <v>142000</v>
      </c>
      <c r="I5" s="33" t="n">
        <v>36000</v>
      </c>
      <c r="J5" s="33" t="n">
        <v>0</v>
      </c>
      <c r="K5" s="34">
        <f>IF($H5="","",MAX(0,$H5-$J5))</f>
        <v/>
      </c>
      <c r="L5" s="35">
        <f>IF($F5="","",IFERROR(VLOOKUP($F5,'Parametros'!$A$4:$D$7,2,FALSE),0))</f>
        <v/>
      </c>
      <c r="M5" s="34">
        <f>IF($K5="","",$K5*$L5)</f>
        <v/>
      </c>
      <c r="N5" s="35">
        <f>IF($F5="","",'Parametros'!$F$7)</f>
        <v/>
      </c>
      <c r="O5" s="34">
        <f>IF($M5="","",$M5*'Parametros'!$F$4)</f>
        <v/>
      </c>
      <c r="P5" s="34">
        <f>IF($M5="","",MAX(0,$M5-'Parametros'!$F$6/3)*$N5)</f>
        <v/>
      </c>
      <c r="Q5" s="35">
        <f>IF($F5="","",IFERROR(VLOOKUP($F5,'Parametros'!$A$4:$D$7,3,FALSE),0))</f>
        <v/>
      </c>
      <c r="R5" s="34">
        <f>IF($K5="","",$K5*$Q5)</f>
        <v/>
      </c>
      <c r="S5" s="34">
        <f>IF($R5="","",$R5*'Parametros'!$F$5)</f>
        <v/>
      </c>
      <c r="T5" s="33" t="n">
        <v>1800</v>
      </c>
      <c r="U5" s="33" t="n">
        <v>810</v>
      </c>
      <c r="V5" s="34">
        <f>IF($O5="","",MAX(0,$O5-$T5))</f>
        <v/>
      </c>
      <c r="W5" s="34">
        <f>IF($S5="","",MAX(0,$S5-$U5))</f>
        <v/>
      </c>
      <c r="X5" s="11">
        <f>IF($A5="","",IF(AND($V5&gt;=0,$W5&lt;&gt;""),"OK","Revisar"))</f>
        <v/>
      </c>
      <c r="Y5" s="6" t="inlineStr">
        <is>
          <t>Responsável: Maria Oliveira | Retenções conferidas.</t>
        </is>
      </c>
    </row>
    <row r="6">
      <c r="A6" s="4" t="inlineStr">
        <is>
          <t>1º trimestre/2026</t>
        </is>
      </c>
      <c r="B6" s="44" t="n">
        <v>46112</v>
      </c>
      <c r="C6" s="6" t="inlineStr">
        <is>
          <t>Horizonte Consultoria Ltda.</t>
        </is>
      </c>
      <c r="D6" s="7" t="inlineStr">
        <is>
          <t>34.567.890/0001-12</t>
        </is>
      </c>
      <c r="E6" s="6" t="inlineStr">
        <is>
          <t>Belo Horizonte/MG</t>
        </is>
      </c>
      <c r="F6" s="6" t="inlineStr">
        <is>
          <t>Serviços em geral</t>
        </is>
      </c>
      <c r="G6" s="6" t="inlineStr">
        <is>
          <t>Prestação de serviços</t>
        </is>
      </c>
      <c r="H6" s="33" t="n">
        <v>68000</v>
      </c>
      <c r="I6" s="33" t="n">
        <v>24000</v>
      </c>
      <c r="J6" s="33" t="n">
        <v>1200</v>
      </c>
      <c r="K6" s="34">
        <f>IF($H6="","",MAX(0,$H6-$J6))</f>
        <v/>
      </c>
      <c r="L6" s="35">
        <f>IF($F6="","",IFERROR(VLOOKUP($F6,'Parametros'!$A$4:$D$7,2,FALSE),0))</f>
        <v/>
      </c>
      <c r="M6" s="34">
        <f>IF($K6="","",$K6*$L6)</f>
        <v/>
      </c>
      <c r="N6" s="35">
        <f>IF($F6="","",'Parametros'!$F$7)</f>
        <v/>
      </c>
      <c r="O6" s="34">
        <f>IF($M6="","",$M6*'Parametros'!$F$4)</f>
        <v/>
      </c>
      <c r="P6" s="34">
        <f>IF($M6="","",MAX(0,$M6-'Parametros'!$F$6/3)*$N6)</f>
        <v/>
      </c>
      <c r="Q6" s="35">
        <f>IF($F6="","",IFERROR(VLOOKUP($F6,'Parametros'!$A$4:$D$7,3,FALSE),0))</f>
        <v/>
      </c>
      <c r="R6" s="34">
        <f>IF($K6="","",$K6*$Q6)</f>
        <v/>
      </c>
      <c r="S6" s="34">
        <f>IF($R6="","",$R6*'Parametros'!$F$5)</f>
        <v/>
      </c>
      <c r="T6" s="33" t="n">
        <v>1500</v>
      </c>
      <c r="U6" s="33" t="n">
        <v>720</v>
      </c>
      <c r="V6" s="34">
        <f>IF($O6="","",MAX(0,$O6-$T6))</f>
        <v/>
      </c>
      <c r="W6" s="34">
        <f>IF($S6="","",MAX(0,$S6-$U6))</f>
        <v/>
      </c>
      <c r="X6" s="11">
        <f>IF($A6="","",IF(AND($V6&gt;=0,$W6&lt;&gt;""),"OK","Revisar"))</f>
        <v/>
      </c>
      <c r="Y6" s="6" t="inlineStr">
        <is>
          <t>Responsável: Pedro Santos | Validar contratos de serviço.</t>
        </is>
      </c>
    </row>
    <row r="7">
      <c r="A7" s="4" t="inlineStr">
        <is>
          <t>2º trimestre/2026</t>
        </is>
      </c>
      <c r="B7" s="44" t="n">
        <v>46142</v>
      </c>
      <c r="C7" s="6" t="inlineStr">
        <is>
          <t>Pinhais Varejo Ltda.</t>
        </is>
      </c>
      <c r="D7" s="7" t="inlineStr">
        <is>
          <t>45.678.901/0001-23</t>
        </is>
      </c>
      <c r="E7" s="6" t="inlineStr">
        <is>
          <t>Curitiba/PR</t>
        </is>
      </c>
      <c r="F7" s="6" t="inlineStr">
        <is>
          <t>Comércio</t>
        </is>
      </c>
      <c r="G7" s="6" t="inlineStr">
        <is>
          <t>Venda de mercadorias</t>
        </is>
      </c>
      <c r="H7" s="33" t="n">
        <v>45000</v>
      </c>
      <c r="I7" s="33" t="n">
        <v>9000</v>
      </c>
      <c r="J7" s="33" t="n">
        <v>800</v>
      </c>
      <c r="K7" s="34">
        <f>IF($H7="","",MAX(0,$H7-$J7))</f>
        <v/>
      </c>
      <c r="L7" s="35">
        <f>IF($F7="","",IFERROR(VLOOKUP($F7,'Parametros'!$A$4:$D$7,2,FALSE),0))</f>
        <v/>
      </c>
      <c r="M7" s="34">
        <f>IF($K7="","",$K7*$L7)</f>
        <v/>
      </c>
      <c r="N7" s="35">
        <f>IF($F7="","",'Parametros'!$F$7)</f>
        <v/>
      </c>
      <c r="O7" s="34">
        <f>IF($M7="","",$M7*'Parametros'!$F$4)</f>
        <v/>
      </c>
      <c r="P7" s="34">
        <f>IF($M7="","",MAX(0,$M7-'Parametros'!$F$6/3)*$N7)</f>
        <v/>
      </c>
      <c r="Q7" s="35">
        <f>IF($F7="","",IFERROR(VLOOKUP($F7,'Parametros'!$A$4:$D$7,3,FALSE),0))</f>
        <v/>
      </c>
      <c r="R7" s="34">
        <f>IF($K7="","",$K7*$Q7)</f>
        <v/>
      </c>
      <c r="S7" s="34">
        <f>IF($R7="","",$R7*'Parametros'!$F$5)</f>
        <v/>
      </c>
      <c r="T7" s="33" t="n">
        <v>450</v>
      </c>
      <c r="U7" s="33" t="n">
        <v>210</v>
      </c>
      <c r="V7" s="34">
        <f>IF($O7="","",MAX(0,$O7-$T7))</f>
        <v/>
      </c>
      <c r="W7" s="34">
        <f>IF($S7="","",MAX(0,$S7-$U7))</f>
        <v/>
      </c>
      <c r="X7" s="11">
        <f>IF($A7="","",IF(AND($V7&gt;=0,$W7&lt;&gt;""),"OK","Revisar"))</f>
        <v/>
      </c>
      <c r="Y7" s="6" t="inlineStr">
        <is>
          <t>Responsável: Ana Souza | Descontos comerciais registrados.</t>
        </is>
      </c>
    </row>
    <row r="8">
      <c r="A8" s="4" t="inlineStr">
        <is>
          <t>2º trimestre/2026</t>
        </is>
      </c>
      <c r="B8" s="44" t="n">
        <v>46173</v>
      </c>
      <c r="C8" s="6" t="inlineStr">
        <is>
          <t>Sul Máquinas Indústria Ltda.</t>
        </is>
      </c>
      <c r="D8" s="7" t="inlineStr">
        <is>
          <t>56.789.012/0001-34</t>
        </is>
      </c>
      <c r="E8" s="6" t="inlineStr">
        <is>
          <t>Porto Alegre/RS</t>
        </is>
      </c>
      <c r="F8" s="6" t="inlineStr">
        <is>
          <t>Indústria</t>
        </is>
      </c>
      <c r="G8" s="6" t="inlineStr">
        <is>
          <t>Venda de produtos industrializados</t>
        </is>
      </c>
      <c r="H8" s="33" t="n">
        <v>118000</v>
      </c>
      <c r="I8" s="33" t="n">
        <v>31000</v>
      </c>
      <c r="J8" s="33" t="n">
        <v>3500</v>
      </c>
      <c r="K8" s="34">
        <f>IF($H8="","",MAX(0,$H8-$J8))</f>
        <v/>
      </c>
      <c r="L8" s="35">
        <f>IF($F8="","",IFERROR(VLOOKUP($F8,'Parametros'!$A$4:$D$7,2,FALSE),0))</f>
        <v/>
      </c>
      <c r="M8" s="34">
        <f>IF($K8="","",$K8*$L8)</f>
        <v/>
      </c>
      <c r="N8" s="35">
        <f>IF($F8="","",'Parametros'!$F$7)</f>
        <v/>
      </c>
      <c r="O8" s="34">
        <f>IF($M8="","",$M8*'Parametros'!$F$4)</f>
        <v/>
      </c>
      <c r="P8" s="34">
        <f>IF($M8="","",MAX(0,$M8-'Parametros'!$F$6/3)*$N8)</f>
        <v/>
      </c>
      <c r="Q8" s="35">
        <f>IF($F8="","",IFERROR(VLOOKUP($F8,'Parametros'!$A$4:$D$7,3,FALSE),0))</f>
        <v/>
      </c>
      <c r="R8" s="34">
        <f>IF($K8="","",$K8*$Q8)</f>
        <v/>
      </c>
      <c r="S8" s="34">
        <f>IF($R8="","",$R8*'Parametros'!$F$5)</f>
        <v/>
      </c>
      <c r="T8" s="33" t="n">
        <v>1320</v>
      </c>
      <c r="U8" s="33" t="n">
        <v>600</v>
      </c>
      <c r="V8" s="34">
        <f>IF($O8="","",MAX(0,$O8-$T8))</f>
        <v/>
      </c>
      <c r="W8" s="34">
        <f>IF($S8="","",MAX(0,$S8-$U8))</f>
        <v/>
      </c>
      <c r="X8" s="11">
        <f>IF($A8="","",IF(AND($V8&gt;=0,$W8&lt;&gt;""),"OK","Revisar"))</f>
        <v/>
      </c>
      <c r="Y8" s="6" t="inlineStr">
        <is>
          <t>Responsável: Carlos Pereira | Revisar base das retenções.</t>
        </is>
      </c>
    </row>
    <row r="9">
      <c r="A9" s="4" t="inlineStr">
        <is>
          <t>2º trimestre/2026</t>
        </is>
      </c>
      <c r="B9" s="44" t="n">
        <v>46203</v>
      </c>
      <c r="C9" s="6" t="inlineStr">
        <is>
          <t>Bahia Gestão Empresarial Ltda.</t>
        </is>
      </c>
      <c r="D9" s="7" t="inlineStr">
        <is>
          <t>67.890.123/0001-45</t>
        </is>
      </c>
      <c r="E9" s="6" t="inlineStr">
        <is>
          <t>Salvador/BA</t>
        </is>
      </c>
      <c r="F9" s="6" t="inlineStr">
        <is>
          <t>Serviços em geral</t>
        </is>
      </c>
      <c r="G9" s="6" t="inlineStr">
        <is>
          <t>Prestação de serviços</t>
        </is>
      </c>
      <c r="H9" s="33" t="n">
        <v>180000</v>
      </c>
      <c r="I9" s="33" t="n">
        <v>72000</v>
      </c>
      <c r="J9" s="33" t="n">
        <v>4500</v>
      </c>
      <c r="K9" s="34">
        <f>IF($H9="","",MAX(0,$H9-$J9))</f>
        <v/>
      </c>
      <c r="L9" s="35">
        <f>IF($F9="","",IFERROR(VLOOKUP($F9,'Parametros'!$A$4:$D$7,2,FALSE),0))</f>
        <v/>
      </c>
      <c r="M9" s="34">
        <f>IF($K9="","",$K9*$L9)</f>
        <v/>
      </c>
      <c r="N9" s="35">
        <f>IF($F9="","",'Parametros'!$F$7)</f>
        <v/>
      </c>
      <c r="O9" s="34">
        <f>IF($M9="","",$M9*'Parametros'!$F$4)</f>
        <v/>
      </c>
      <c r="P9" s="34">
        <f>IF($M9="","",MAX(0,$M9-'Parametros'!$F$6/3)*$N9)</f>
        <v/>
      </c>
      <c r="Q9" s="35">
        <f>IF($F9="","",IFERROR(VLOOKUP($F9,'Parametros'!$A$4:$D$7,3,FALSE),0))</f>
        <v/>
      </c>
      <c r="R9" s="34">
        <f>IF($K9="","",$K9*$Q9)</f>
        <v/>
      </c>
      <c r="S9" s="34">
        <f>IF($R9="","",$R9*'Parametros'!$F$5)</f>
        <v/>
      </c>
      <c r="T9" s="33" t="n">
        <v>4200</v>
      </c>
      <c r="U9" s="33" t="n">
        <v>1890</v>
      </c>
      <c r="V9" s="34">
        <f>IF($O9="","",MAX(0,$O9-$T9))</f>
        <v/>
      </c>
      <c r="W9" s="34">
        <f>IF($S9="","",MAX(0,$S9-$U9))</f>
        <v/>
      </c>
      <c r="X9" s="11">
        <f>IF($A9="","",IF(AND($V9&gt;=0,$W9&lt;&gt;""),"OK","Revisar"))</f>
        <v/>
      </c>
      <c r="Y9" s="6" t="inlineStr">
        <is>
          <t>Responsável: Juliana Costa | Receita segregada por contrato.</t>
        </is>
      </c>
    </row>
    <row r="10">
      <c r="A10" s="4" t="inlineStr">
        <is>
          <t>3º trimestre/2026</t>
        </is>
      </c>
      <c r="B10" s="44" t="n">
        <v>46234</v>
      </c>
      <c r="C10" s="6" t="inlineStr">
        <is>
          <t>Recife Mercantil Ltda.</t>
        </is>
      </c>
      <c r="D10" s="7" t="inlineStr">
        <is>
          <t>78.901.234/0001-56</t>
        </is>
      </c>
      <c r="E10" s="6" t="inlineStr">
        <is>
          <t>Recife/PE</t>
        </is>
      </c>
      <c r="F10" s="6" t="inlineStr">
        <is>
          <t>Comércio</t>
        </is>
      </c>
      <c r="G10" s="6" t="inlineStr">
        <is>
          <t>Venda de mercadorias</t>
        </is>
      </c>
      <c r="H10" s="33" t="n">
        <v>58000</v>
      </c>
      <c r="I10" s="33" t="n">
        <v>12500</v>
      </c>
      <c r="J10" s="33" t="n">
        <v>900</v>
      </c>
      <c r="K10" s="34">
        <f>IF($H10="","",MAX(0,$H10-$J10))</f>
        <v/>
      </c>
      <c r="L10" s="35">
        <f>IF($F10="","",IFERROR(VLOOKUP($F10,'Parametros'!$A$4:$D$7,2,FALSE),0))</f>
        <v/>
      </c>
      <c r="M10" s="34">
        <f>IF($K10="","",$K10*$L10)</f>
        <v/>
      </c>
      <c r="N10" s="35">
        <f>IF($F10="","",'Parametros'!$F$7)</f>
        <v/>
      </c>
      <c r="O10" s="34">
        <f>IF($M10="","",$M10*'Parametros'!$F$4)</f>
        <v/>
      </c>
      <c r="P10" s="34">
        <f>IF($M10="","",MAX(0,$M10-'Parametros'!$F$6/3)*$N10)</f>
        <v/>
      </c>
      <c r="Q10" s="35">
        <f>IF($F10="","",IFERROR(VLOOKUP($F10,'Parametros'!$A$4:$D$7,3,FALSE),0))</f>
        <v/>
      </c>
      <c r="R10" s="34">
        <f>IF($K10="","",$K10*$Q10)</f>
        <v/>
      </c>
      <c r="S10" s="34">
        <f>IF($R10="","",$R10*'Parametros'!$F$5)</f>
        <v/>
      </c>
      <c r="T10" s="33" t="n">
        <v>620</v>
      </c>
      <c r="U10" s="33" t="n">
        <v>270</v>
      </c>
      <c r="V10" s="34">
        <f>IF($O10="","",MAX(0,$O10-$T10))</f>
        <v/>
      </c>
      <c r="W10" s="34">
        <f>IF($S10="","",MAX(0,$S10-$U10))</f>
        <v/>
      </c>
      <c r="X10" s="11">
        <f>IF($A10="","",IF(AND($V10&gt;=0,$W10&lt;&gt;""),"OK","Revisar"))</f>
        <v/>
      </c>
      <c r="Y10" s="6" t="inlineStr">
        <is>
          <t>Responsável: Rafael Almeida | Conferir compensações.</t>
        </is>
      </c>
    </row>
    <row r="11">
      <c r="A11" s="4" t="inlineStr">
        <is>
          <t>3º trimestre/2026</t>
        </is>
      </c>
      <c r="B11" s="44" t="n">
        <v>46265</v>
      </c>
      <c r="C11" s="6" t="inlineStr">
        <is>
          <t>Fortaleza Componentes Ltda.</t>
        </is>
      </c>
      <c r="D11" s="7" t="inlineStr">
        <is>
          <t>89.012.345/0001-67</t>
        </is>
      </c>
      <c r="E11" s="6" t="inlineStr">
        <is>
          <t>Fortaleza/CE</t>
        </is>
      </c>
      <c r="F11" s="6" t="inlineStr">
        <is>
          <t>Indústria</t>
        </is>
      </c>
      <c r="G11" s="6" t="inlineStr">
        <is>
          <t>Venda de produtos industrializados</t>
        </is>
      </c>
      <c r="H11" s="33" t="n">
        <v>97000</v>
      </c>
      <c r="I11" s="33" t="n">
        <v>26000</v>
      </c>
      <c r="J11" s="33" t="n">
        <v>1800</v>
      </c>
      <c r="K11" s="34">
        <f>IF($H11="","",MAX(0,$H11-$J11))</f>
        <v/>
      </c>
      <c r="L11" s="35">
        <f>IF($F11="","",IFERROR(VLOOKUP($F11,'Parametros'!$A$4:$D$7,2,FALSE),0))</f>
        <v/>
      </c>
      <c r="M11" s="34">
        <f>IF($K11="","",$K11*$L11)</f>
        <v/>
      </c>
      <c r="N11" s="35">
        <f>IF($F11="","",'Parametros'!$F$7)</f>
        <v/>
      </c>
      <c r="O11" s="34">
        <f>IF($M11="","",$M11*'Parametros'!$F$4)</f>
        <v/>
      </c>
      <c r="P11" s="34">
        <f>IF($M11="","",MAX(0,$M11-'Parametros'!$F$6/3)*$N11)</f>
        <v/>
      </c>
      <c r="Q11" s="35">
        <f>IF($F11="","",IFERROR(VLOOKUP($F11,'Parametros'!$A$4:$D$7,3,FALSE),0))</f>
        <v/>
      </c>
      <c r="R11" s="34">
        <f>IF($K11="","",$K11*$Q11)</f>
        <v/>
      </c>
      <c r="S11" s="34">
        <f>IF($R11="","",$R11*'Parametros'!$F$5)</f>
        <v/>
      </c>
      <c r="T11" s="33" t="n">
        <v>980</v>
      </c>
      <c r="U11" s="33" t="n">
        <v>450</v>
      </c>
      <c r="V11" s="34">
        <f>IF($O11="","",MAX(0,$O11-$T11))</f>
        <v/>
      </c>
      <c r="W11" s="34">
        <f>IF($S11="","",MAX(0,$S11-$U11))</f>
        <v/>
      </c>
      <c r="X11" s="11">
        <f>IF($A11="","",IF(AND($V11&gt;=0,$W11&lt;&gt;""),"OK","Revisar"))</f>
        <v/>
      </c>
      <c r="Y11" s="6" t="inlineStr">
        <is>
          <t>Responsável: Camila Ferreira | Documentação fiscal organizada.</t>
        </is>
      </c>
    </row>
    <row r="12">
      <c r="A12" s="4" t="inlineStr">
        <is>
          <t>3º trimestre/2026</t>
        </is>
      </c>
      <c r="B12" s="44" t="n">
        <v>46295</v>
      </c>
      <c r="C12" s="6" t="inlineStr">
        <is>
          <t>Campinas Soluções Ltda.</t>
        </is>
      </c>
      <c r="D12" s="7" t="inlineStr">
        <is>
          <t>90.123.456/0001-78</t>
        </is>
      </c>
      <c r="E12" s="6" t="inlineStr">
        <is>
          <t>Campinas/SP</t>
        </is>
      </c>
      <c r="F12" s="6" t="inlineStr">
        <is>
          <t>Serviços em geral</t>
        </is>
      </c>
      <c r="G12" s="6" t="inlineStr">
        <is>
          <t>Prestação de serviços</t>
        </is>
      </c>
      <c r="H12" s="33" t="n">
        <v>155000</v>
      </c>
      <c r="I12" s="33" t="n">
        <v>60000</v>
      </c>
      <c r="J12" s="33" t="n">
        <v>2800</v>
      </c>
      <c r="K12" s="34">
        <f>IF($H12="","",MAX(0,$H12-$J12))</f>
        <v/>
      </c>
      <c r="L12" s="35">
        <f>IF($F12="","",IFERROR(VLOOKUP($F12,'Parametros'!$A$4:$D$7,2,FALSE),0))</f>
        <v/>
      </c>
      <c r="M12" s="34">
        <f>IF($K12="","",$K12*$L12)</f>
        <v/>
      </c>
      <c r="N12" s="35">
        <f>IF($F12="","",'Parametros'!$F$7)</f>
        <v/>
      </c>
      <c r="O12" s="34">
        <f>IF($M12="","",$M12*'Parametros'!$F$4)</f>
        <v/>
      </c>
      <c r="P12" s="34">
        <f>IF($M12="","",MAX(0,$M12-'Parametros'!$F$6/3)*$N12)</f>
        <v/>
      </c>
      <c r="Q12" s="35">
        <f>IF($F12="","",IFERROR(VLOOKUP($F12,'Parametros'!$A$4:$D$7,3,FALSE),0))</f>
        <v/>
      </c>
      <c r="R12" s="34">
        <f>IF($K12="","",$K12*$Q12)</f>
        <v/>
      </c>
      <c r="S12" s="34">
        <f>IF($R12="","",$R12*'Parametros'!$F$5)</f>
        <v/>
      </c>
      <c r="T12" s="33" t="n">
        <v>3100</v>
      </c>
      <c r="U12" s="33" t="n">
        <v>1395</v>
      </c>
      <c r="V12" s="34">
        <f>IF($O12="","",MAX(0,$O12-$T12))</f>
        <v/>
      </c>
      <c r="W12" s="34">
        <f>IF($S12="","",MAX(0,$S12-$U12))</f>
        <v/>
      </c>
      <c r="X12" s="11">
        <f>IF($A12="","",IF(AND($V12&gt;=0,$W12&lt;&gt;""),"OK","Revisar"))</f>
        <v/>
      </c>
      <c r="Y12" s="6" t="inlineStr">
        <is>
          <t>Responsável: Lucas Rodrigues | Confirmar retenções e receita financeira.</t>
        </is>
      </c>
    </row>
    <row r="13">
      <c r="A13" s="4" t="n"/>
      <c r="B13" s="44" t="n"/>
      <c r="C13" s="6" t="n"/>
      <c r="D13" s="7" t="n"/>
      <c r="E13" s="6" t="n"/>
      <c r="F13" s="6" t="n"/>
      <c r="G13" s="6" t="n"/>
      <c r="H13" s="33" t="n"/>
      <c r="I13" s="33" t="n"/>
      <c r="J13" s="33" t="n"/>
      <c r="K13" s="34">
        <f>IF($H13="","",MAX(0,$H13-$J13))</f>
        <v/>
      </c>
      <c r="L13" s="35">
        <f>IF($F13="","",IFERROR(VLOOKUP($F13,'Parametros'!$A$4:$D$7,2,FALSE),0))</f>
        <v/>
      </c>
      <c r="M13" s="34">
        <f>IF($K13="","",$K13*$L13)</f>
        <v/>
      </c>
      <c r="N13" s="35">
        <f>IF($F13="","",'Parametros'!$F$7)</f>
        <v/>
      </c>
      <c r="O13" s="34">
        <f>IF($M13="","",$M13*'Parametros'!$F$4)</f>
        <v/>
      </c>
      <c r="P13" s="34">
        <f>IF($M13="","",MAX(0,$M13-'Parametros'!$F$6/3)*$N13)</f>
        <v/>
      </c>
      <c r="Q13" s="35">
        <f>IF($F13="","",IFERROR(VLOOKUP($F13,'Parametros'!$A$4:$D$7,3,FALSE),0))</f>
        <v/>
      </c>
      <c r="R13" s="34">
        <f>IF($K13="","",$K13*$Q13)</f>
        <v/>
      </c>
      <c r="S13" s="34">
        <f>IF($R13="","",$R13*'Parametros'!$F$5)</f>
        <v/>
      </c>
      <c r="T13" s="33" t="n"/>
      <c r="U13" s="33" t="n"/>
      <c r="V13" s="34">
        <f>IF($O13="","",MAX(0,$O13-$T13))</f>
        <v/>
      </c>
      <c r="W13" s="34">
        <f>IF($S13="","",MAX(0,$S13-$U13))</f>
        <v/>
      </c>
      <c r="X13" s="11">
        <f>IF($A13="","",IF(AND($V13&gt;=0,$W13&lt;&gt;""),"OK","Revisar"))</f>
        <v/>
      </c>
      <c r="Y13" s="6" t="n"/>
    </row>
    <row r="14">
      <c r="A14" s="4" t="n"/>
      <c r="B14" s="44" t="n"/>
      <c r="C14" s="6" t="n"/>
      <c r="D14" s="7" t="n"/>
      <c r="E14" s="6" t="n"/>
      <c r="F14" s="6" t="n"/>
      <c r="G14" s="6" t="n"/>
      <c r="H14" s="33" t="n"/>
      <c r="I14" s="33" t="n"/>
      <c r="J14" s="33" t="n"/>
      <c r="K14" s="34">
        <f>IF($H14="","",MAX(0,$H14-$J14))</f>
        <v/>
      </c>
      <c r="L14" s="35">
        <f>IF($F14="","",IFERROR(VLOOKUP($F14,'Parametros'!$A$4:$D$7,2,FALSE),0))</f>
        <v/>
      </c>
      <c r="M14" s="34">
        <f>IF($K14="","",$K14*$L14)</f>
        <v/>
      </c>
      <c r="N14" s="35">
        <f>IF($F14="","",'Parametros'!$F$7)</f>
        <v/>
      </c>
      <c r="O14" s="34">
        <f>IF($M14="","",$M14*'Parametros'!$F$4)</f>
        <v/>
      </c>
      <c r="P14" s="34">
        <f>IF($M14="","",MAX(0,$M14-'Parametros'!$F$6/3)*$N14)</f>
        <v/>
      </c>
      <c r="Q14" s="35">
        <f>IF($F14="","",IFERROR(VLOOKUP($F14,'Parametros'!$A$4:$D$7,3,FALSE),0))</f>
        <v/>
      </c>
      <c r="R14" s="34">
        <f>IF($K14="","",$K14*$Q14)</f>
        <v/>
      </c>
      <c r="S14" s="34">
        <f>IF($R14="","",$R14*'Parametros'!$F$5)</f>
        <v/>
      </c>
      <c r="T14" s="33" t="n"/>
      <c r="U14" s="33" t="n"/>
      <c r="V14" s="34">
        <f>IF($O14="","",MAX(0,$O14-$T14))</f>
        <v/>
      </c>
      <c r="W14" s="34">
        <f>IF($S14="","",MAX(0,$S14-$U14))</f>
        <v/>
      </c>
      <c r="X14" s="11">
        <f>IF($A14="","",IF(AND($V14&gt;=0,$W14&lt;&gt;""),"OK","Revisar"))</f>
        <v/>
      </c>
      <c r="Y14" s="6" t="n"/>
    </row>
    <row r="15">
      <c r="A15" s="4" t="n"/>
      <c r="B15" s="44" t="n"/>
      <c r="C15" s="6" t="n"/>
      <c r="D15" s="7" t="n"/>
      <c r="E15" s="6" t="n"/>
      <c r="F15" s="6" t="n"/>
      <c r="G15" s="6" t="n"/>
      <c r="H15" s="33" t="n"/>
      <c r="I15" s="33" t="n"/>
      <c r="J15" s="33" t="n"/>
      <c r="K15" s="34">
        <f>IF($H15="","",MAX(0,$H15-$J15))</f>
        <v/>
      </c>
      <c r="L15" s="35">
        <f>IF($F15="","",IFERROR(VLOOKUP($F15,'Parametros'!$A$4:$D$7,2,FALSE),0))</f>
        <v/>
      </c>
      <c r="M15" s="34">
        <f>IF($K15="","",$K15*$L15)</f>
        <v/>
      </c>
      <c r="N15" s="35">
        <f>IF($F15="","",'Parametros'!$F$7)</f>
        <v/>
      </c>
      <c r="O15" s="34">
        <f>IF($M15="","",$M15*'Parametros'!$F$4)</f>
        <v/>
      </c>
      <c r="P15" s="34">
        <f>IF($M15="","",MAX(0,$M15-'Parametros'!$F$6/3)*$N15)</f>
        <v/>
      </c>
      <c r="Q15" s="35">
        <f>IF($F15="","",IFERROR(VLOOKUP($F15,'Parametros'!$A$4:$D$7,3,FALSE),0))</f>
        <v/>
      </c>
      <c r="R15" s="34">
        <f>IF($K15="","",$K15*$Q15)</f>
        <v/>
      </c>
      <c r="S15" s="34">
        <f>IF($R15="","",$R15*'Parametros'!$F$5)</f>
        <v/>
      </c>
      <c r="T15" s="33" t="n"/>
      <c r="U15" s="33" t="n"/>
      <c r="V15" s="34">
        <f>IF($O15="","",MAX(0,$O15-$T15))</f>
        <v/>
      </c>
      <c r="W15" s="34">
        <f>IF($S15="","",MAX(0,$S15-$U15))</f>
        <v/>
      </c>
      <c r="X15" s="11">
        <f>IF($A15="","",IF(AND($V15&gt;=0,$W15&lt;&gt;""),"OK","Revisar"))</f>
        <v/>
      </c>
      <c r="Y15" s="6" t="n"/>
    </row>
    <row r="16">
      <c r="A16" s="4" t="n"/>
      <c r="B16" s="44" t="n"/>
      <c r="C16" s="6" t="n"/>
      <c r="D16" s="7" t="n"/>
      <c r="E16" s="6" t="n"/>
      <c r="F16" s="6" t="n"/>
      <c r="G16" s="6" t="n"/>
      <c r="H16" s="33" t="n"/>
      <c r="I16" s="33" t="n"/>
      <c r="J16" s="33" t="n"/>
      <c r="K16" s="34">
        <f>IF($H16="","",MAX(0,$H16-$J16))</f>
        <v/>
      </c>
      <c r="L16" s="35">
        <f>IF($F16="","",IFERROR(VLOOKUP($F16,'Parametros'!$A$4:$D$7,2,FALSE),0))</f>
        <v/>
      </c>
      <c r="M16" s="34">
        <f>IF($K16="","",$K16*$L16)</f>
        <v/>
      </c>
      <c r="N16" s="35">
        <f>IF($F16="","",'Parametros'!$F$7)</f>
        <v/>
      </c>
      <c r="O16" s="34">
        <f>IF($M16="","",$M16*'Parametros'!$F$4)</f>
        <v/>
      </c>
      <c r="P16" s="34">
        <f>IF($M16="","",MAX(0,$M16-'Parametros'!$F$6/3)*$N16)</f>
        <v/>
      </c>
      <c r="Q16" s="35">
        <f>IF($F16="","",IFERROR(VLOOKUP($F16,'Parametros'!$A$4:$D$7,3,FALSE),0))</f>
        <v/>
      </c>
      <c r="R16" s="34">
        <f>IF($K16="","",$K16*$Q16)</f>
        <v/>
      </c>
      <c r="S16" s="34">
        <f>IF($R16="","",$R16*'Parametros'!$F$5)</f>
        <v/>
      </c>
      <c r="T16" s="33" t="n"/>
      <c r="U16" s="33" t="n"/>
      <c r="V16" s="34">
        <f>IF($O16="","",MAX(0,$O16-$T16))</f>
        <v/>
      </c>
      <c r="W16" s="34">
        <f>IF($S16="","",MAX(0,$S16-$U16))</f>
        <v/>
      </c>
      <c r="X16" s="11">
        <f>IF($A16="","",IF(AND($V16&gt;=0,$W16&lt;&gt;""),"OK","Revisar"))</f>
        <v/>
      </c>
      <c r="Y16" s="6" t="n"/>
    </row>
    <row r="17">
      <c r="A17" s="4" t="n"/>
      <c r="B17" s="44" t="n"/>
      <c r="C17" s="6" t="n"/>
      <c r="D17" s="7" t="n"/>
      <c r="E17" s="6" t="n"/>
      <c r="F17" s="6" t="n"/>
      <c r="G17" s="6" t="n"/>
      <c r="H17" s="33" t="n"/>
      <c r="I17" s="33" t="n"/>
      <c r="J17" s="33" t="n"/>
      <c r="K17" s="34">
        <f>IF($H17="","",MAX(0,$H17-$J17))</f>
        <v/>
      </c>
      <c r="L17" s="35">
        <f>IF($F17="","",IFERROR(VLOOKUP($F17,'Parametros'!$A$4:$D$7,2,FALSE),0))</f>
        <v/>
      </c>
      <c r="M17" s="34">
        <f>IF($K17="","",$K17*$L17)</f>
        <v/>
      </c>
      <c r="N17" s="35">
        <f>IF($F17="","",'Parametros'!$F$7)</f>
        <v/>
      </c>
      <c r="O17" s="34">
        <f>IF($M17="","",$M17*'Parametros'!$F$4)</f>
        <v/>
      </c>
      <c r="P17" s="34">
        <f>IF($M17="","",MAX(0,$M17-'Parametros'!$F$6/3)*$N17)</f>
        <v/>
      </c>
      <c r="Q17" s="35">
        <f>IF($F17="","",IFERROR(VLOOKUP($F17,'Parametros'!$A$4:$D$7,3,FALSE),0))</f>
        <v/>
      </c>
      <c r="R17" s="34">
        <f>IF($K17="","",$K17*$Q17)</f>
        <v/>
      </c>
      <c r="S17" s="34">
        <f>IF($R17="","",$R17*'Parametros'!$F$5)</f>
        <v/>
      </c>
      <c r="T17" s="33" t="n"/>
      <c r="U17" s="33" t="n"/>
      <c r="V17" s="34">
        <f>IF($O17="","",MAX(0,$O17-$T17))</f>
        <v/>
      </c>
      <c r="W17" s="34">
        <f>IF($S17="","",MAX(0,$S17-$U17))</f>
        <v/>
      </c>
      <c r="X17" s="11">
        <f>IF($A17="","",IF(AND($V17&gt;=0,$W17&lt;&gt;""),"OK","Revisar"))</f>
        <v/>
      </c>
      <c r="Y17" s="6" t="n"/>
    </row>
    <row r="18">
      <c r="A18" s="4" t="n"/>
      <c r="B18" s="44" t="n"/>
      <c r="C18" s="6" t="n"/>
      <c r="D18" s="7" t="n"/>
      <c r="E18" s="6" t="n"/>
      <c r="F18" s="6" t="n"/>
      <c r="G18" s="6" t="n"/>
      <c r="H18" s="33" t="n"/>
      <c r="I18" s="33" t="n"/>
      <c r="J18" s="33" t="n"/>
      <c r="K18" s="34">
        <f>IF($H18="","",MAX(0,$H18-$J18))</f>
        <v/>
      </c>
      <c r="L18" s="35">
        <f>IF($F18="","",IFERROR(VLOOKUP($F18,'Parametros'!$A$4:$D$7,2,FALSE),0))</f>
        <v/>
      </c>
      <c r="M18" s="34">
        <f>IF($K18="","",$K18*$L18)</f>
        <v/>
      </c>
      <c r="N18" s="35">
        <f>IF($F18="","",'Parametros'!$F$7)</f>
        <v/>
      </c>
      <c r="O18" s="34">
        <f>IF($M18="","",$M18*'Parametros'!$F$4)</f>
        <v/>
      </c>
      <c r="P18" s="34">
        <f>IF($M18="","",MAX(0,$M18-'Parametros'!$F$6/3)*$N18)</f>
        <v/>
      </c>
      <c r="Q18" s="35">
        <f>IF($F18="","",IFERROR(VLOOKUP($F18,'Parametros'!$A$4:$D$7,3,FALSE),0))</f>
        <v/>
      </c>
      <c r="R18" s="34">
        <f>IF($K18="","",$K18*$Q18)</f>
        <v/>
      </c>
      <c r="S18" s="34">
        <f>IF($R18="","",$R18*'Parametros'!$F$5)</f>
        <v/>
      </c>
      <c r="T18" s="33" t="n"/>
      <c r="U18" s="33" t="n"/>
      <c r="V18" s="34">
        <f>IF($O18="","",MAX(0,$O18-$T18))</f>
        <v/>
      </c>
      <c r="W18" s="34">
        <f>IF($S18="","",MAX(0,$S18-$U18))</f>
        <v/>
      </c>
      <c r="X18" s="11">
        <f>IF($A18="","",IF(AND($V18&gt;=0,$W18&lt;&gt;""),"OK","Revisar"))</f>
        <v/>
      </c>
      <c r="Y18" s="6" t="n"/>
    </row>
    <row r="19">
      <c r="A19" s="4" t="n"/>
      <c r="B19" s="44" t="n"/>
      <c r="C19" s="6" t="n"/>
      <c r="D19" s="7" t="n"/>
      <c r="E19" s="6" t="n"/>
      <c r="F19" s="6" t="n"/>
      <c r="G19" s="6" t="n"/>
      <c r="H19" s="33" t="n"/>
      <c r="I19" s="33" t="n"/>
      <c r="J19" s="33" t="n"/>
      <c r="K19" s="34">
        <f>IF($H19="","",MAX(0,$H19-$J19))</f>
        <v/>
      </c>
      <c r="L19" s="35">
        <f>IF($F19="","",IFERROR(VLOOKUP($F19,'Parametros'!$A$4:$D$7,2,FALSE),0))</f>
        <v/>
      </c>
      <c r="M19" s="34">
        <f>IF($K19="","",$K19*$L19)</f>
        <v/>
      </c>
      <c r="N19" s="35">
        <f>IF($F19="","",'Parametros'!$F$7)</f>
        <v/>
      </c>
      <c r="O19" s="34">
        <f>IF($M19="","",$M19*'Parametros'!$F$4)</f>
        <v/>
      </c>
      <c r="P19" s="34">
        <f>IF($M19="","",MAX(0,$M19-'Parametros'!$F$6/3)*$N19)</f>
        <v/>
      </c>
      <c r="Q19" s="35">
        <f>IF($F19="","",IFERROR(VLOOKUP($F19,'Parametros'!$A$4:$D$7,3,FALSE),0))</f>
        <v/>
      </c>
      <c r="R19" s="34">
        <f>IF($K19="","",$K19*$Q19)</f>
        <v/>
      </c>
      <c r="S19" s="34">
        <f>IF($R19="","",$R19*'Parametros'!$F$5)</f>
        <v/>
      </c>
      <c r="T19" s="33" t="n"/>
      <c r="U19" s="33" t="n"/>
      <c r="V19" s="34">
        <f>IF($O19="","",MAX(0,$O19-$T19))</f>
        <v/>
      </c>
      <c r="W19" s="34">
        <f>IF($S19="","",MAX(0,$S19-$U19))</f>
        <v/>
      </c>
      <c r="X19" s="11">
        <f>IF($A19="","",IF(AND($V19&gt;=0,$W19&lt;&gt;""),"OK","Revisar"))</f>
        <v/>
      </c>
      <c r="Y19" s="6" t="n"/>
    </row>
    <row r="20">
      <c r="A20" s="4" t="n"/>
      <c r="B20" s="44" t="n"/>
      <c r="C20" s="6" t="n"/>
      <c r="D20" s="7" t="n"/>
      <c r="E20" s="6" t="n"/>
      <c r="F20" s="6" t="n"/>
      <c r="G20" s="6" t="n"/>
      <c r="H20" s="33" t="n"/>
      <c r="I20" s="33" t="n"/>
      <c r="J20" s="33" t="n"/>
      <c r="K20" s="34">
        <f>IF($H20="","",MAX(0,$H20-$J20))</f>
        <v/>
      </c>
      <c r="L20" s="35">
        <f>IF($F20="","",IFERROR(VLOOKUP($F20,'Parametros'!$A$4:$D$7,2,FALSE),0))</f>
        <v/>
      </c>
      <c r="M20" s="34">
        <f>IF($K20="","",$K20*$L20)</f>
        <v/>
      </c>
      <c r="N20" s="35">
        <f>IF($F20="","",'Parametros'!$F$7)</f>
        <v/>
      </c>
      <c r="O20" s="34">
        <f>IF($M20="","",$M20*'Parametros'!$F$4)</f>
        <v/>
      </c>
      <c r="P20" s="34">
        <f>IF($M20="","",MAX(0,$M20-'Parametros'!$F$6/3)*$N20)</f>
        <v/>
      </c>
      <c r="Q20" s="35">
        <f>IF($F20="","",IFERROR(VLOOKUP($F20,'Parametros'!$A$4:$D$7,3,FALSE),0))</f>
        <v/>
      </c>
      <c r="R20" s="34">
        <f>IF($K20="","",$K20*$Q20)</f>
        <v/>
      </c>
      <c r="S20" s="34">
        <f>IF($R20="","",$R20*'Parametros'!$F$5)</f>
        <v/>
      </c>
      <c r="T20" s="33" t="n"/>
      <c r="U20" s="33" t="n"/>
      <c r="V20" s="34">
        <f>IF($O20="","",MAX(0,$O20-$T20))</f>
        <v/>
      </c>
      <c r="W20" s="34">
        <f>IF($S20="","",MAX(0,$S20-$U20))</f>
        <v/>
      </c>
      <c r="X20" s="11">
        <f>IF($A20="","",IF(AND($V20&gt;=0,$W20&lt;&gt;""),"OK","Revisar"))</f>
        <v/>
      </c>
      <c r="Y20" s="6" t="n"/>
    </row>
    <row r="21">
      <c r="A21" s="4" t="n"/>
      <c r="B21" s="44" t="n"/>
      <c r="C21" s="6" t="n"/>
      <c r="D21" s="7" t="n"/>
      <c r="E21" s="6" t="n"/>
      <c r="F21" s="6" t="n"/>
      <c r="G21" s="6" t="n"/>
      <c r="H21" s="33" t="n"/>
      <c r="I21" s="33" t="n"/>
      <c r="J21" s="33" t="n"/>
      <c r="K21" s="34">
        <f>IF($H21="","",MAX(0,$H21-$J21))</f>
        <v/>
      </c>
      <c r="L21" s="35">
        <f>IF($F21="","",IFERROR(VLOOKUP($F21,'Parametros'!$A$4:$D$7,2,FALSE),0))</f>
        <v/>
      </c>
      <c r="M21" s="34">
        <f>IF($K21="","",$K21*$L21)</f>
        <v/>
      </c>
      <c r="N21" s="35">
        <f>IF($F21="","",'Parametros'!$F$7)</f>
        <v/>
      </c>
      <c r="O21" s="34">
        <f>IF($M21="","",$M21*'Parametros'!$F$4)</f>
        <v/>
      </c>
      <c r="P21" s="34">
        <f>IF($M21="","",MAX(0,$M21-'Parametros'!$F$6/3)*$N21)</f>
        <v/>
      </c>
      <c r="Q21" s="35">
        <f>IF($F21="","",IFERROR(VLOOKUP($F21,'Parametros'!$A$4:$D$7,3,FALSE),0))</f>
        <v/>
      </c>
      <c r="R21" s="34">
        <f>IF($K21="","",$K21*$Q21)</f>
        <v/>
      </c>
      <c r="S21" s="34">
        <f>IF($R21="","",$R21*'Parametros'!$F$5)</f>
        <v/>
      </c>
      <c r="T21" s="33" t="n"/>
      <c r="U21" s="33" t="n"/>
      <c r="V21" s="34">
        <f>IF($O21="","",MAX(0,$O21-$T21))</f>
        <v/>
      </c>
      <c r="W21" s="34">
        <f>IF($S21="","",MAX(0,$S21-$U21))</f>
        <v/>
      </c>
      <c r="X21" s="11">
        <f>IF($A21="","",IF(AND($V21&gt;=0,$W21&lt;&gt;""),"OK","Revisar"))</f>
        <v/>
      </c>
      <c r="Y21" s="6" t="n"/>
    </row>
    <row r="22">
      <c r="A22" s="4" t="n"/>
      <c r="B22" s="44" t="n"/>
      <c r="C22" s="6" t="n"/>
      <c r="D22" s="7" t="n"/>
      <c r="E22" s="6" t="n"/>
      <c r="F22" s="6" t="n"/>
      <c r="G22" s="6" t="n"/>
      <c r="H22" s="33" t="n"/>
      <c r="I22" s="33" t="n"/>
      <c r="J22" s="33" t="n"/>
      <c r="K22" s="34">
        <f>IF($H22="","",MAX(0,$H22-$J22))</f>
        <v/>
      </c>
      <c r="L22" s="35">
        <f>IF($F22="","",IFERROR(VLOOKUP($F22,'Parametros'!$A$4:$D$7,2,FALSE),0))</f>
        <v/>
      </c>
      <c r="M22" s="34">
        <f>IF($K22="","",$K22*$L22)</f>
        <v/>
      </c>
      <c r="N22" s="35">
        <f>IF($F22="","",'Parametros'!$F$7)</f>
        <v/>
      </c>
      <c r="O22" s="34">
        <f>IF($M22="","",$M22*'Parametros'!$F$4)</f>
        <v/>
      </c>
      <c r="P22" s="34">
        <f>IF($M22="","",MAX(0,$M22-'Parametros'!$F$6/3)*$N22)</f>
        <v/>
      </c>
      <c r="Q22" s="35">
        <f>IF($F22="","",IFERROR(VLOOKUP($F22,'Parametros'!$A$4:$D$7,3,FALSE),0))</f>
        <v/>
      </c>
      <c r="R22" s="34">
        <f>IF($K22="","",$K22*$Q22)</f>
        <v/>
      </c>
      <c r="S22" s="34">
        <f>IF($R22="","",$R22*'Parametros'!$F$5)</f>
        <v/>
      </c>
      <c r="T22" s="33" t="n"/>
      <c r="U22" s="33" t="n"/>
      <c r="V22" s="34">
        <f>IF($O22="","",MAX(0,$O22-$T22))</f>
        <v/>
      </c>
      <c r="W22" s="34">
        <f>IF($S22="","",MAX(0,$S22-$U22))</f>
        <v/>
      </c>
      <c r="X22" s="11">
        <f>IF($A22="","",IF(AND($V22&gt;=0,$W22&lt;&gt;""),"OK","Revisar"))</f>
        <v/>
      </c>
      <c r="Y22" s="6" t="n"/>
    </row>
    <row r="23">
      <c r="A23" s="4" t="n"/>
      <c r="B23" s="44" t="n"/>
      <c r="C23" s="6" t="n"/>
      <c r="D23" s="7" t="n"/>
      <c r="E23" s="6" t="n"/>
      <c r="F23" s="6" t="n"/>
      <c r="G23" s="6" t="n"/>
      <c r="H23" s="33" t="n"/>
      <c r="I23" s="33" t="n"/>
      <c r="J23" s="33" t="n"/>
      <c r="K23" s="34">
        <f>IF($H23="","",MAX(0,$H23-$J23))</f>
        <v/>
      </c>
      <c r="L23" s="35">
        <f>IF($F23="","",IFERROR(VLOOKUP($F23,'Parametros'!$A$4:$D$7,2,FALSE),0))</f>
        <v/>
      </c>
      <c r="M23" s="34">
        <f>IF($K23="","",$K23*$L23)</f>
        <v/>
      </c>
      <c r="N23" s="35">
        <f>IF($F23="","",'Parametros'!$F$7)</f>
        <v/>
      </c>
      <c r="O23" s="34">
        <f>IF($M23="","",$M23*'Parametros'!$F$4)</f>
        <v/>
      </c>
      <c r="P23" s="34">
        <f>IF($M23="","",MAX(0,$M23-'Parametros'!$F$6/3)*$N23)</f>
        <v/>
      </c>
      <c r="Q23" s="35">
        <f>IF($F23="","",IFERROR(VLOOKUP($F23,'Parametros'!$A$4:$D$7,3,FALSE),0))</f>
        <v/>
      </c>
      <c r="R23" s="34">
        <f>IF($K23="","",$K23*$Q23)</f>
        <v/>
      </c>
      <c r="S23" s="34">
        <f>IF($R23="","",$R23*'Parametros'!$F$5)</f>
        <v/>
      </c>
      <c r="T23" s="33" t="n"/>
      <c r="U23" s="33" t="n"/>
      <c r="V23" s="34">
        <f>IF($O23="","",MAX(0,$O23-$T23))</f>
        <v/>
      </c>
      <c r="W23" s="34">
        <f>IF($S23="","",MAX(0,$S23-$U23))</f>
        <v/>
      </c>
      <c r="X23" s="11">
        <f>IF($A23="","",IF(AND($V23&gt;=0,$W23&lt;&gt;""),"OK","Revisar"))</f>
        <v/>
      </c>
      <c r="Y23" s="6" t="n"/>
    </row>
    <row r="24">
      <c r="A24" s="4" t="n"/>
      <c r="B24" s="44" t="n"/>
      <c r="C24" s="6" t="n"/>
      <c r="D24" s="7" t="n"/>
      <c r="E24" s="6" t="n"/>
      <c r="F24" s="6" t="n"/>
      <c r="G24" s="6" t="n"/>
      <c r="H24" s="33" t="n"/>
      <c r="I24" s="33" t="n"/>
      <c r="J24" s="33" t="n"/>
      <c r="K24" s="34">
        <f>IF($H24="","",MAX(0,$H24-$J24))</f>
        <v/>
      </c>
      <c r="L24" s="35">
        <f>IF($F24="","",IFERROR(VLOOKUP($F24,'Parametros'!$A$4:$D$7,2,FALSE),0))</f>
        <v/>
      </c>
      <c r="M24" s="34">
        <f>IF($K24="","",$K24*$L24)</f>
        <v/>
      </c>
      <c r="N24" s="35">
        <f>IF($F24="","",'Parametros'!$F$7)</f>
        <v/>
      </c>
      <c r="O24" s="34">
        <f>IF($M24="","",$M24*'Parametros'!$F$4)</f>
        <v/>
      </c>
      <c r="P24" s="34">
        <f>IF($M24="","",MAX(0,$M24-'Parametros'!$F$6/3)*$N24)</f>
        <v/>
      </c>
      <c r="Q24" s="35">
        <f>IF($F24="","",IFERROR(VLOOKUP($F24,'Parametros'!$A$4:$D$7,3,FALSE),0))</f>
        <v/>
      </c>
      <c r="R24" s="34">
        <f>IF($K24="","",$K24*$Q24)</f>
        <v/>
      </c>
      <c r="S24" s="34">
        <f>IF($R24="","",$R24*'Parametros'!$F$5)</f>
        <v/>
      </c>
      <c r="T24" s="33" t="n"/>
      <c r="U24" s="33" t="n"/>
      <c r="V24" s="34">
        <f>IF($O24="","",MAX(0,$O24-$T24))</f>
        <v/>
      </c>
      <c r="W24" s="34">
        <f>IF($S24="","",MAX(0,$S24-$U24))</f>
        <v/>
      </c>
      <c r="X24" s="11">
        <f>IF($A24="","",IF(AND($V24&gt;=0,$W24&lt;&gt;""),"OK","Revisar"))</f>
        <v/>
      </c>
      <c r="Y24" s="6" t="n"/>
    </row>
    <row r="25">
      <c r="A25" s="4" t="n"/>
      <c r="B25" s="44" t="n"/>
      <c r="C25" s="6" t="n"/>
      <c r="D25" s="7" t="n"/>
      <c r="E25" s="6" t="n"/>
      <c r="F25" s="6" t="n"/>
      <c r="G25" s="6" t="n"/>
      <c r="H25" s="33" t="n"/>
      <c r="I25" s="33" t="n"/>
      <c r="J25" s="33" t="n"/>
      <c r="K25" s="34">
        <f>IF($H25="","",MAX(0,$H25-$J25))</f>
        <v/>
      </c>
      <c r="L25" s="35">
        <f>IF($F25="","",IFERROR(VLOOKUP($F25,'Parametros'!$A$4:$D$7,2,FALSE),0))</f>
        <v/>
      </c>
      <c r="M25" s="34">
        <f>IF($K25="","",$K25*$L25)</f>
        <v/>
      </c>
      <c r="N25" s="35">
        <f>IF($F25="","",'Parametros'!$F$7)</f>
        <v/>
      </c>
      <c r="O25" s="34">
        <f>IF($M25="","",$M25*'Parametros'!$F$4)</f>
        <v/>
      </c>
      <c r="P25" s="34">
        <f>IF($M25="","",MAX(0,$M25-'Parametros'!$F$6/3)*$N25)</f>
        <v/>
      </c>
      <c r="Q25" s="35">
        <f>IF($F25="","",IFERROR(VLOOKUP($F25,'Parametros'!$A$4:$D$7,3,FALSE),0))</f>
        <v/>
      </c>
      <c r="R25" s="34">
        <f>IF($K25="","",$K25*$Q25)</f>
        <v/>
      </c>
      <c r="S25" s="34">
        <f>IF($R25="","",$R25*'Parametros'!$F$5)</f>
        <v/>
      </c>
      <c r="T25" s="33" t="n"/>
      <c r="U25" s="33" t="n"/>
      <c r="V25" s="34">
        <f>IF($O25="","",MAX(0,$O25-$T25))</f>
        <v/>
      </c>
      <c r="W25" s="34">
        <f>IF($S25="","",MAX(0,$S25-$U25))</f>
        <v/>
      </c>
      <c r="X25" s="11">
        <f>IF($A25="","",IF(AND($V25&gt;=0,$W25&lt;&gt;""),"OK","Revisar"))</f>
        <v/>
      </c>
      <c r="Y25" s="6" t="n"/>
    </row>
    <row r="26">
      <c r="A26" s="4" t="n"/>
      <c r="B26" s="44" t="n"/>
      <c r="C26" s="6" t="n"/>
      <c r="D26" s="7" t="n"/>
      <c r="E26" s="6" t="n"/>
      <c r="F26" s="6" t="n"/>
      <c r="G26" s="6" t="n"/>
      <c r="H26" s="33" t="n"/>
      <c r="I26" s="33" t="n"/>
      <c r="J26" s="33" t="n"/>
      <c r="K26" s="34">
        <f>IF($H26="","",MAX(0,$H26-$J26))</f>
        <v/>
      </c>
      <c r="L26" s="35">
        <f>IF($F26="","",IFERROR(VLOOKUP($F26,'Parametros'!$A$4:$D$7,2,FALSE),0))</f>
        <v/>
      </c>
      <c r="M26" s="34">
        <f>IF($K26="","",$K26*$L26)</f>
        <v/>
      </c>
      <c r="N26" s="35">
        <f>IF($F26="","",'Parametros'!$F$7)</f>
        <v/>
      </c>
      <c r="O26" s="34">
        <f>IF($M26="","",$M26*'Parametros'!$F$4)</f>
        <v/>
      </c>
      <c r="P26" s="34">
        <f>IF($M26="","",MAX(0,$M26-'Parametros'!$F$6/3)*$N26)</f>
        <v/>
      </c>
      <c r="Q26" s="35">
        <f>IF($F26="","",IFERROR(VLOOKUP($F26,'Parametros'!$A$4:$D$7,3,FALSE),0))</f>
        <v/>
      </c>
      <c r="R26" s="34">
        <f>IF($K26="","",$K26*$Q26)</f>
        <v/>
      </c>
      <c r="S26" s="34">
        <f>IF($R26="","",$R26*'Parametros'!$F$5)</f>
        <v/>
      </c>
      <c r="T26" s="33" t="n"/>
      <c r="U26" s="33" t="n"/>
      <c r="V26" s="34">
        <f>IF($O26="","",MAX(0,$O26-$T26))</f>
        <v/>
      </c>
      <c r="W26" s="34">
        <f>IF($S26="","",MAX(0,$S26-$U26))</f>
        <v/>
      </c>
      <c r="X26" s="11">
        <f>IF($A26="","",IF(AND($V26&gt;=0,$W26&lt;&gt;""),"OK","Revisar"))</f>
        <v/>
      </c>
      <c r="Y26" s="6" t="n"/>
    </row>
    <row r="27">
      <c r="A27" s="4" t="n"/>
      <c r="B27" s="44" t="n"/>
      <c r="C27" s="6" t="n"/>
      <c r="D27" s="7" t="n"/>
      <c r="E27" s="6" t="n"/>
      <c r="F27" s="6" t="n"/>
      <c r="G27" s="6" t="n"/>
      <c r="H27" s="33" t="n"/>
      <c r="I27" s="33" t="n"/>
      <c r="J27" s="33" t="n"/>
      <c r="K27" s="34">
        <f>IF($H27="","",MAX(0,$H27-$J27))</f>
        <v/>
      </c>
      <c r="L27" s="35">
        <f>IF($F27="","",IFERROR(VLOOKUP($F27,'Parametros'!$A$4:$D$7,2,FALSE),0))</f>
        <v/>
      </c>
      <c r="M27" s="34">
        <f>IF($K27="","",$K27*$L27)</f>
        <v/>
      </c>
      <c r="N27" s="35">
        <f>IF($F27="","",'Parametros'!$F$7)</f>
        <v/>
      </c>
      <c r="O27" s="34">
        <f>IF($M27="","",$M27*'Parametros'!$F$4)</f>
        <v/>
      </c>
      <c r="P27" s="34">
        <f>IF($M27="","",MAX(0,$M27-'Parametros'!$F$6/3)*$N27)</f>
        <v/>
      </c>
      <c r="Q27" s="35">
        <f>IF($F27="","",IFERROR(VLOOKUP($F27,'Parametros'!$A$4:$D$7,3,FALSE),0))</f>
        <v/>
      </c>
      <c r="R27" s="34">
        <f>IF($K27="","",$K27*$Q27)</f>
        <v/>
      </c>
      <c r="S27" s="34">
        <f>IF($R27="","",$R27*'Parametros'!$F$5)</f>
        <v/>
      </c>
      <c r="T27" s="33" t="n"/>
      <c r="U27" s="33" t="n"/>
      <c r="V27" s="34">
        <f>IF($O27="","",MAX(0,$O27-$T27))</f>
        <v/>
      </c>
      <c r="W27" s="34">
        <f>IF($S27="","",MAX(0,$S27-$U27))</f>
        <v/>
      </c>
      <c r="X27" s="11">
        <f>IF($A27="","",IF(AND($V27&gt;=0,$W27&lt;&gt;""),"OK","Revisar"))</f>
        <v/>
      </c>
      <c r="Y27" s="6" t="n"/>
    </row>
    <row r="28">
      <c r="A28" s="4" t="n"/>
      <c r="B28" s="44" t="n"/>
      <c r="C28" s="6" t="n"/>
      <c r="D28" s="7" t="n"/>
      <c r="E28" s="6" t="n"/>
      <c r="F28" s="6" t="n"/>
      <c r="G28" s="6" t="n"/>
      <c r="H28" s="33" t="n"/>
      <c r="I28" s="33" t="n"/>
      <c r="J28" s="33" t="n"/>
      <c r="K28" s="34">
        <f>IF($H28="","",MAX(0,$H28-$J28))</f>
        <v/>
      </c>
      <c r="L28" s="35">
        <f>IF($F28="","",IFERROR(VLOOKUP($F28,'Parametros'!$A$4:$D$7,2,FALSE),0))</f>
        <v/>
      </c>
      <c r="M28" s="34">
        <f>IF($K28="","",$K28*$L28)</f>
        <v/>
      </c>
      <c r="N28" s="35">
        <f>IF($F28="","",'Parametros'!$F$7)</f>
        <v/>
      </c>
      <c r="O28" s="34">
        <f>IF($M28="","",$M28*'Parametros'!$F$4)</f>
        <v/>
      </c>
      <c r="P28" s="34">
        <f>IF($M28="","",MAX(0,$M28-'Parametros'!$F$6/3)*$N28)</f>
        <v/>
      </c>
      <c r="Q28" s="35">
        <f>IF($F28="","",IFERROR(VLOOKUP($F28,'Parametros'!$A$4:$D$7,3,FALSE),0))</f>
        <v/>
      </c>
      <c r="R28" s="34">
        <f>IF($K28="","",$K28*$Q28)</f>
        <v/>
      </c>
      <c r="S28" s="34">
        <f>IF($R28="","",$R28*'Parametros'!$F$5)</f>
        <v/>
      </c>
      <c r="T28" s="33" t="n"/>
      <c r="U28" s="33" t="n"/>
      <c r="V28" s="34">
        <f>IF($O28="","",MAX(0,$O28-$T28))</f>
        <v/>
      </c>
      <c r="W28" s="34">
        <f>IF($S28="","",MAX(0,$S28-$U28))</f>
        <v/>
      </c>
      <c r="X28" s="11">
        <f>IF($A28="","",IF(AND($V28&gt;=0,$W28&lt;&gt;""),"OK","Revisar"))</f>
        <v/>
      </c>
      <c r="Y28" s="6" t="n"/>
    </row>
    <row r="29">
      <c r="A29" s="4" t="n"/>
      <c r="B29" s="44" t="n"/>
      <c r="C29" s="6" t="n"/>
      <c r="D29" s="7" t="n"/>
      <c r="E29" s="6" t="n"/>
      <c r="F29" s="6" t="n"/>
      <c r="G29" s="6" t="n"/>
      <c r="H29" s="33" t="n"/>
      <c r="I29" s="33" t="n"/>
      <c r="J29" s="33" t="n"/>
      <c r="K29" s="34">
        <f>IF($H29="","",MAX(0,$H29-$J29))</f>
        <v/>
      </c>
      <c r="L29" s="35">
        <f>IF($F29="","",IFERROR(VLOOKUP($F29,'Parametros'!$A$4:$D$7,2,FALSE),0))</f>
        <v/>
      </c>
      <c r="M29" s="34">
        <f>IF($K29="","",$K29*$L29)</f>
        <v/>
      </c>
      <c r="N29" s="35">
        <f>IF($F29="","",'Parametros'!$F$7)</f>
        <v/>
      </c>
      <c r="O29" s="34">
        <f>IF($M29="","",$M29*'Parametros'!$F$4)</f>
        <v/>
      </c>
      <c r="P29" s="34">
        <f>IF($M29="","",MAX(0,$M29-'Parametros'!$F$6/3)*$N29)</f>
        <v/>
      </c>
      <c r="Q29" s="35">
        <f>IF($F29="","",IFERROR(VLOOKUP($F29,'Parametros'!$A$4:$D$7,3,FALSE),0))</f>
        <v/>
      </c>
      <c r="R29" s="34">
        <f>IF($K29="","",$K29*$Q29)</f>
        <v/>
      </c>
      <c r="S29" s="34">
        <f>IF($R29="","",$R29*'Parametros'!$F$5)</f>
        <v/>
      </c>
      <c r="T29" s="33" t="n"/>
      <c r="U29" s="33" t="n"/>
      <c r="V29" s="34">
        <f>IF($O29="","",MAX(0,$O29-$T29))</f>
        <v/>
      </c>
      <c r="W29" s="34">
        <f>IF($S29="","",MAX(0,$S29-$U29))</f>
        <v/>
      </c>
      <c r="X29" s="11">
        <f>IF($A29="","",IF(AND($V29&gt;=0,$W29&lt;&gt;""),"OK","Revisar"))</f>
        <v/>
      </c>
      <c r="Y29" s="6" t="n"/>
    </row>
    <row r="30">
      <c r="A30" s="4" t="n"/>
      <c r="B30" s="44" t="n"/>
      <c r="C30" s="6" t="n"/>
      <c r="D30" s="7" t="n"/>
      <c r="E30" s="6" t="n"/>
      <c r="F30" s="6" t="n"/>
      <c r="G30" s="6" t="n"/>
      <c r="H30" s="33" t="n"/>
      <c r="I30" s="33" t="n"/>
      <c r="J30" s="33" t="n"/>
      <c r="K30" s="34">
        <f>IF($H30="","",MAX(0,$H30-$J30))</f>
        <v/>
      </c>
      <c r="L30" s="35">
        <f>IF($F30="","",IFERROR(VLOOKUP($F30,'Parametros'!$A$4:$D$7,2,FALSE),0))</f>
        <v/>
      </c>
      <c r="M30" s="34">
        <f>IF($K30="","",$K30*$L30)</f>
        <v/>
      </c>
      <c r="N30" s="35">
        <f>IF($F30="","",'Parametros'!$F$7)</f>
        <v/>
      </c>
      <c r="O30" s="34">
        <f>IF($M30="","",$M30*'Parametros'!$F$4)</f>
        <v/>
      </c>
      <c r="P30" s="34">
        <f>IF($M30="","",MAX(0,$M30-'Parametros'!$F$6/3)*$N30)</f>
        <v/>
      </c>
      <c r="Q30" s="35">
        <f>IF($F30="","",IFERROR(VLOOKUP($F30,'Parametros'!$A$4:$D$7,3,FALSE),0))</f>
        <v/>
      </c>
      <c r="R30" s="34">
        <f>IF($K30="","",$K30*$Q30)</f>
        <v/>
      </c>
      <c r="S30" s="34">
        <f>IF($R30="","",$R30*'Parametros'!$F$5)</f>
        <v/>
      </c>
      <c r="T30" s="33" t="n"/>
      <c r="U30" s="33" t="n"/>
      <c r="V30" s="34">
        <f>IF($O30="","",MAX(0,$O30-$T30))</f>
        <v/>
      </c>
      <c r="W30" s="34">
        <f>IF($S30="","",MAX(0,$S30-$U30))</f>
        <v/>
      </c>
      <c r="X30" s="11">
        <f>IF($A30="","",IF(AND($V30&gt;=0,$W30&lt;&gt;""),"OK","Revisar"))</f>
        <v/>
      </c>
      <c r="Y30" s="6" t="n"/>
    </row>
    <row r="31">
      <c r="A31" s="4" t="n"/>
      <c r="B31" s="44" t="n"/>
      <c r="C31" s="6" t="n"/>
      <c r="D31" s="7" t="n"/>
      <c r="E31" s="6" t="n"/>
      <c r="F31" s="6" t="n"/>
      <c r="G31" s="6" t="n"/>
      <c r="H31" s="33" t="n"/>
      <c r="I31" s="33" t="n"/>
      <c r="J31" s="33" t="n"/>
      <c r="K31" s="34">
        <f>IF($H31="","",MAX(0,$H31-$J31))</f>
        <v/>
      </c>
      <c r="L31" s="35">
        <f>IF($F31="","",IFERROR(VLOOKUP($F31,'Parametros'!$A$4:$D$7,2,FALSE),0))</f>
        <v/>
      </c>
      <c r="M31" s="34">
        <f>IF($K31="","",$K31*$L31)</f>
        <v/>
      </c>
      <c r="N31" s="35">
        <f>IF($F31="","",'Parametros'!$F$7)</f>
        <v/>
      </c>
      <c r="O31" s="34">
        <f>IF($M31="","",$M31*'Parametros'!$F$4)</f>
        <v/>
      </c>
      <c r="P31" s="34">
        <f>IF($M31="","",MAX(0,$M31-'Parametros'!$F$6/3)*$N31)</f>
        <v/>
      </c>
      <c r="Q31" s="35">
        <f>IF($F31="","",IFERROR(VLOOKUP($F31,'Parametros'!$A$4:$D$7,3,FALSE),0))</f>
        <v/>
      </c>
      <c r="R31" s="34">
        <f>IF($K31="","",$K31*$Q31)</f>
        <v/>
      </c>
      <c r="S31" s="34">
        <f>IF($R31="","",$R31*'Parametros'!$F$5)</f>
        <v/>
      </c>
      <c r="T31" s="33" t="n"/>
      <c r="U31" s="33" t="n"/>
      <c r="V31" s="34">
        <f>IF($O31="","",MAX(0,$O31-$T31))</f>
        <v/>
      </c>
      <c r="W31" s="34">
        <f>IF($S31="","",MAX(0,$S31-$U31))</f>
        <v/>
      </c>
      <c r="X31" s="11">
        <f>IF($A31="","",IF(AND($V31&gt;=0,$W31&lt;&gt;""),"OK","Revisar"))</f>
        <v/>
      </c>
      <c r="Y31" s="6" t="n"/>
    </row>
    <row r="32">
      <c r="A32" s="4" t="n"/>
      <c r="B32" s="44" t="n"/>
      <c r="C32" s="6" t="n"/>
      <c r="D32" s="7" t="n"/>
      <c r="E32" s="6" t="n"/>
      <c r="F32" s="6" t="n"/>
      <c r="G32" s="6" t="n"/>
      <c r="H32" s="33" t="n"/>
      <c r="I32" s="33" t="n"/>
      <c r="J32" s="33" t="n"/>
      <c r="K32" s="34">
        <f>IF($H32="","",MAX(0,$H32-$J32))</f>
        <v/>
      </c>
      <c r="L32" s="35">
        <f>IF($F32="","",IFERROR(VLOOKUP($F32,'Parametros'!$A$4:$D$7,2,FALSE),0))</f>
        <v/>
      </c>
      <c r="M32" s="34">
        <f>IF($K32="","",$K32*$L32)</f>
        <v/>
      </c>
      <c r="N32" s="35">
        <f>IF($F32="","",'Parametros'!$F$7)</f>
        <v/>
      </c>
      <c r="O32" s="34">
        <f>IF($M32="","",$M32*'Parametros'!$F$4)</f>
        <v/>
      </c>
      <c r="P32" s="34">
        <f>IF($M32="","",MAX(0,$M32-'Parametros'!$F$6/3)*$N32)</f>
        <v/>
      </c>
      <c r="Q32" s="35">
        <f>IF($F32="","",IFERROR(VLOOKUP($F32,'Parametros'!$A$4:$D$7,3,FALSE),0))</f>
        <v/>
      </c>
      <c r="R32" s="34">
        <f>IF($K32="","",$K32*$Q32)</f>
        <v/>
      </c>
      <c r="S32" s="34">
        <f>IF($R32="","",$R32*'Parametros'!$F$5)</f>
        <v/>
      </c>
      <c r="T32" s="33" t="n"/>
      <c r="U32" s="33" t="n"/>
      <c r="V32" s="34">
        <f>IF($O32="","",MAX(0,$O32-$T32))</f>
        <v/>
      </c>
      <c r="W32" s="34">
        <f>IF($S32="","",MAX(0,$S32-$U32))</f>
        <v/>
      </c>
      <c r="X32" s="11">
        <f>IF($A32="","",IF(AND($V32&gt;=0,$W32&lt;&gt;""),"OK","Revisar"))</f>
        <v/>
      </c>
      <c r="Y32" s="6" t="n"/>
    </row>
    <row r="33">
      <c r="A33" s="4" t="n"/>
      <c r="B33" s="44" t="n"/>
      <c r="C33" s="6" t="n"/>
      <c r="D33" s="7" t="n"/>
      <c r="E33" s="6" t="n"/>
      <c r="F33" s="6" t="n"/>
      <c r="G33" s="6" t="n"/>
      <c r="H33" s="33" t="n"/>
      <c r="I33" s="33" t="n"/>
      <c r="J33" s="33" t="n"/>
      <c r="K33" s="34">
        <f>IF($H33="","",MAX(0,$H33-$J33))</f>
        <v/>
      </c>
      <c r="L33" s="35">
        <f>IF($F33="","",IFERROR(VLOOKUP($F33,'Parametros'!$A$4:$D$7,2,FALSE),0))</f>
        <v/>
      </c>
      <c r="M33" s="34">
        <f>IF($K33="","",$K33*$L33)</f>
        <v/>
      </c>
      <c r="N33" s="35">
        <f>IF($F33="","",'Parametros'!$F$7)</f>
        <v/>
      </c>
      <c r="O33" s="34">
        <f>IF($M33="","",$M33*'Parametros'!$F$4)</f>
        <v/>
      </c>
      <c r="P33" s="34">
        <f>IF($M33="","",MAX(0,$M33-'Parametros'!$F$6/3)*$N33)</f>
        <v/>
      </c>
      <c r="Q33" s="35">
        <f>IF($F33="","",IFERROR(VLOOKUP($F33,'Parametros'!$A$4:$D$7,3,FALSE),0))</f>
        <v/>
      </c>
      <c r="R33" s="34">
        <f>IF($K33="","",$K33*$Q33)</f>
        <v/>
      </c>
      <c r="S33" s="34">
        <f>IF($R33="","",$R33*'Parametros'!$F$5)</f>
        <v/>
      </c>
      <c r="T33" s="33" t="n"/>
      <c r="U33" s="33" t="n"/>
      <c r="V33" s="34">
        <f>IF($O33="","",MAX(0,$O33-$T33))</f>
        <v/>
      </c>
      <c r="W33" s="34">
        <f>IF($S33="","",MAX(0,$S33-$U33))</f>
        <v/>
      </c>
      <c r="X33" s="11">
        <f>IF($A33="","",IF(AND($V33&gt;=0,$W33&lt;&gt;""),"OK","Revisar"))</f>
        <v/>
      </c>
      <c r="Y33" s="6" t="n"/>
    </row>
    <row r="34">
      <c r="A34" s="4" t="n"/>
      <c r="B34" s="44" t="n"/>
      <c r="C34" s="6" t="n"/>
      <c r="D34" s="7" t="n"/>
      <c r="E34" s="6" t="n"/>
      <c r="F34" s="6" t="n"/>
      <c r="G34" s="6" t="n"/>
      <c r="H34" s="33" t="n"/>
      <c r="I34" s="33" t="n"/>
      <c r="J34" s="33" t="n"/>
      <c r="K34" s="34">
        <f>IF($H34="","",MAX(0,$H34-$J34))</f>
        <v/>
      </c>
      <c r="L34" s="35">
        <f>IF($F34="","",IFERROR(VLOOKUP($F34,'Parametros'!$A$4:$D$7,2,FALSE),0))</f>
        <v/>
      </c>
      <c r="M34" s="34">
        <f>IF($K34="","",$K34*$L34)</f>
        <v/>
      </c>
      <c r="N34" s="35">
        <f>IF($F34="","",'Parametros'!$F$7)</f>
        <v/>
      </c>
      <c r="O34" s="34">
        <f>IF($M34="","",$M34*'Parametros'!$F$4)</f>
        <v/>
      </c>
      <c r="P34" s="34">
        <f>IF($M34="","",MAX(0,$M34-'Parametros'!$F$6/3)*$N34)</f>
        <v/>
      </c>
      <c r="Q34" s="35">
        <f>IF($F34="","",IFERROR(VLOOKUP($F34,'Parametros'!$A$4:$D$7,3,FALSE),0))</f>
        <v/>
      </c>
      <c r="R34" s="34">
        <f>IF($K34="","",$K34*$Q34)</f>
        <v/>
      </c>
      <c r="S34" s="34">
        <f>IF($R34="","",$R34*'Parametros'!$F$5)</f>
        <v/>
      </c>
      <c r="T34" s="33" t="n"/>
      <c r="U34" s="33" t="n"/>
      <c r="V34" s="34">
        <f>IF($O34="","",MAX(0,$O34-$T34))</f>
        <v/>
      </c>
      <c r="W34" s="34">
        <f>IF($S34="","",MAX(0,$S34-$U34))</f>
        <v/>
      </c>
      <c r="X34" s="11">
        <f>IF($A34="","",IF(AND($V34&gt;=0,$W34&lt;&gt;""),"OK","Revisar"))</f>
        <v/>
      </c>
      <c r="Y34" s="6" t="n"/>
    </row>
    <row r="35">
      <c r="A35" s="4" t="n"/>
      <c r="B35" s="44" t="n"/>
      <c r="C35" s="6" t="n"/>
      <c r="D35" s="7" t="n"/>
      <c r="E35" s="6" t="n"/>
      <c r="F35" s="6" t="n"/>
      <c r="G35" s="6" t="n"/>
      <c r="H35" s="33" t="n"/>
      <c r="I35" s="33" t="n"/>
      <c r="J35" s="33" t="n"/>
      <c r="K35" s="34">
        <f>IF($H35="","",MAX(0,$H35-$J35))</f>
        <v/>
      </c>
      <c r="L35" s="35">
        <f>IF($F35="","",IFERROR(VLOOKUP($F35,'Parametros'!$A$4:$D$7,2,FALSE),0))</f>
        <v/>
      </c>
      <c r="M35" s="34">
        <f>IF($K35="","",$K35*$L35)</f>
        <v/>
      </c>
      <c r="N35" s="35">
        <f>IF($F35="","",'Parametros'!$F$7)</f>
        <v/>
      </c>
      <c r="O35" s="34">
        <f>IF($M35="","",$M35*'Parametros'!$F$4)</f>
        <v/>
      </c>
      <c r="P35" s="34">
        <f>IF($M35="","",MAX(0,$M35-'Parametros'!$F$6/3)*$N35)</f>
        <v/>
      </c>
      <c r="Q35" s="35">
        <f>IF($F35="","",IFERROR(VLOOKUP($F35,'Parametros'!$A$4:$D$7,3,FALSE),0))</f>
        <v/>
      </c>
      <c r="R35" s="34">
        <f>IF($K35="","",$K35*$Q35)</f>
        <v/>
      </c>
      <c r="S35" s="34">
        <f>IF($R35="","",$R35*'Parametros'!$F$5)</f>
        <v/>
      </c>
      <c r="T35" s="33" t="n"/>
      <c r="U35" s="33" t="n"/>
      <c r="V35" s="34">
        <f>IF($O35="","",MAX(0,$O35-$T35))</f>
        <v/>
      </c>
      <c r="W35" s="34">
        <f>IF($S35="","",MAX(0,$S35-$U35))</f>
        <v/>
      </c>
      <c r="X35" s="11">
        <f>IF($A35="","",IF(AND($V35&gt;=0,$W35&lt;&gt;""),"OK","Revisar"))</f>
        <v/>
      </c>
      <c r="Y35" s="6" t="n"/>
    </row>
    <row r="36">
      <c r="A36" s="4" t="n"/>
      <c r="B36" s="44" t="n"/>
      <c r="C36" s="6" t="n"/>
      <c r="D36" s="7" t="n"/>
      <c r="E36" s="6" t="n"/>
      <c r="F36" s="6" t="n"/>
      <c r="G36" s="6" t="n"/>
      <c r="H36" s="33" t="n"/>
      <c r="I36" s="33" t="n"/>
      <c r="J36" s="33" t="n"/>
      <c r="K36" s="34">
        <f>IF($H36="","",MAX(0,$H36-$J36))</f>
        <v/>
      </c>
      <c r="L36" s="35">
        <f>IF($F36="","",IFERROR(VLOOKUP($F36,'Parametros'!$A$4:$D$7,2,FALSE),0))</f>
        <v/>
      </c>
      <c r="M36" s="34">
        <f>IF($K36="","",$K36*$L36)</f>
        <v/>
      </c>
      <c r="N36" s="35">
        <f>IF($F36="","",'Parametros'!$F$7)</f>
        <v/>
      </c>
      <c r="O36" s="34">
        <f>IF($M36="","",$M36*'Parametros'!$F$4)</f>
        <v/>
      </c>
      <c r="P36" s="34">
        <f>IF($M36="","",MAX(0,$M36-'Parametros'!$F$6/3)*$N36)</f>
        <v/>
      </c>
      <c r="Q36" s="35">
        <f>IF($F36="","",IFERROR(VLOOKUP($F36,'Parametros'!$A$4:$D$7,3,FALSE),0))</f>
        <v/>
      </c>
      <c r="R36" s="34">
        <f>IF($K36="","",$K36*$Q36)</f>
        <v/>
      </c>
      <c r="S36" s="34">
        <f>IF($R36="","",$R36*'Parametros'!$F$5)</f>
        <v/>
      </c>
      <c r="T36" s="33" t="n"/>
      <c r="U36" s="33" t="n"/>
      <c r="V36" s="34">
        <f>IF($O36="","",MAX(0,$O36-$T36))</f>
        <v/>
      </c>
      <c r="W36" s="34">
        <f>IF($S36="","",MAX(0,$S36-$U36))</f>
        <v/>
      </c>
      <c r="X36" s="11">
        <f>IF($A36="","",IF(AND($V36&gt;=0,$W36&lt;&gt;""),"OK","Revisar"))</f>
        <v/>
      </c>
      <c r="Y36" s="6" t="n"/>
    </row>
    <row r="37">
      <c r="A37" s="4" t="n"/>
      <c r="B37" s="44" t="n"/>
      <c r="C37" s="6" t="n"/>
      <c r="D37" s="7" t="n"/>
      <c r="E37" s="6" t="n"/>
      <c r="F37" s="6" t="n"/>
      <c r="G37" s="6" t="n"/>
      <c r="H37" s="33" t="n"/>
      <c r="I37" s="33" t="n"/>
      <c r="J37" s="33" t="n"/>
      <c r="K37" s="34">
        <f>IF($H37="","",MAX(0,$H37-$J37))</f>
        <v/>
      </c>
      <c r="L37" s="35">
        <f>IF($F37="","",IFERROR(VLOOKUP($F37,'Parametros'!$A$4:$D$7,2,FALSE),0))</f>
        <v/>
      </c>
      <c r="M37" s="34">
        <f>IF($K37="","",$K37*$L37)</f>
        <v/>
      </c>
      <c r="N37" s="35">
        <f>IF($F37="","",'Parametros'!$F$7)</f>
        <v/>
      </c>
      <c r="O37" s="34">
        <f>IF($M37="","",$M37*'Parametros'!$F$4)</f>
        <v/>
      </c>
      <c r="P37" s="34">
        <f>IF($M37="","",MAX(0,$M37-'Parametros'!$F$6/3)*$N37)</f>
        <v/>
      </c>
      <c r="Q37" s="35">
        <f>IF($F37="","",IFERROR(VLOOKUP($F37,'Parametros'!$A$4:$D$7,3,FALSE),0))</f>
        <v/>
      </c>
      <c r="R37" s="34">
        <f>IF($K37="","",$K37*$Q37)</f>
        <v/>
      </c>
      <c r="S37" s="34">
        <f>IF($R37="","",$R37*'Parametros'!$F$5)</f>
        <v/>
      </c>
      <c r="T37" s="33" t="n"/>
      <c r="U37" s="33" t="n"/>
      <c r="V37" s="34">
        <f>IF($O37="","",MAX(0,$O37-$T37))</f>
        <v/>
      </c>
      <c r="W37" s="34">
        <f>IF($S37="","",MAX(0,$S37-$U37))</f>
        <v/>
      </c>
      <c r="X37" s="11">
        <f>IF($A37="","",IF(AND($V37&gt;=0,$W37&lt;&gt;""),"OK","Revisar"))</f>
        <v/>
      </c>
      <c r="Y37" s="6" t="n"/>
    </row>
    <row r="38">
      <c r="A38" s="4" t="n"/>
      <c r="B38" s="44" t="n"/>
      <c r="C38" s="6" t="n"/>
      <c r="D38" s="7" t="n"/>
      <c r="E38" s="6" t="n"/>
      <c r="F38" s="6" t="n"/>
      <c r="G38" s="6" t="n"/>
      <c r="H38" s="33" t="n"/>
      <c r="I38" s="33" t="n"/>
      <c r="J38" s="33" t="n"/>
      <c r="K38" s="34">
        <f>IF($H38="","",MAX(0,$H38-$J38))</f>
        <v/>
      </c>
      <c r="L38" s="35">
        <f>IF($F38="","",IFERROR(VLOOKUP($F38,'Parametros'!$A$4:$D$7,2,FALSE),0))</f>
        <v/>
      </c>
      <c r="M38" s="34">
        <f>IF($K38="","",$K38*$L38)</f>
        <v/>
      </c>
      <c r="N38" s="35">
        <f>IF($F38="","",'Parametros'!$F$7)</f>
        <v/>
      </c>
      <c r="O38" s="34">
        <f>IF($M38="","",$M38*'Parametros'!$F$4)</f>
        <v/>
      </c>
      <c r="P38" s="34">
        <f>IF($M38="","",MAX(0,$M38-'Parametros'!$F$6/3)*$N38)</f>
        <v/>
      </c>
      <c r="Q38" s="35">
        <f>IF($F38="","",IFERROR(VLOOKUP($F38,'Parametros'!$A$4:$D$7,3,FALSE),0))</f>
        <v/>
      </c>
      <c r="R38" s="34">
        <f>IF($K38="","",$K38*$Q38)</f>
        <v/>
      </c>
      <c r="S38" s="34">
        <f>IF($R38="","",$R38*'Parametros'!$F$5)</f>
        <v/>
      </c>
      <c r="T38" s="33" t="n"/>
      <c r="U38" s="33" t="n"/>
      <c r="V38" s="34">
        <f>IF($O38="","",MAX(0,$O38-$T38))</f>
        <v/>
      </c>
      <c r="W38" s="34">
        <f>IF($S38="","",MAX(0,$S38-$U38))</f>
        <v/>
      </c>
      <c r="X38" s="11">
        <f>IF($A38="","",IF(AND($V38&gt;=0,$W38&lt;&gt;""),"OK","Revisar"))</f>
        <v/>
      </c>
      <c r="Y38" s="6" t="n"/>
    </row>
    <row r="39">
      <c r="A39" s="4" t="n"/>
      <c r="B39" s="44" t="n"/>
      <c r="C39" s="6" t="n"/>
      <c r="D39" s="7" t="n"/>
      <c r="E39" s="6" t="n"/>
      <c r="F39" s="6" t="n"/>
      <c r="G39" s="6" t="n"/>
      <c r="H39" s="33" t="n"/>
      <c r="I39" s="33" t="n"/>
      <c r="J39" s="33" t="n"/>
      <c r="K39" s="34">
        <f>IF($H39="","",MAX(0,$H39-$J39))</f>
        <v/>
      </c>
      <c r="L39" s="35">
        <f>IF($F39="","",IFERROR(VLOOKUP($F39,'Parametros'!$A$4:$D$7,2,FALSE),0))</f>
        <v/>
      </c>
      <c r="M39" s="34">
        <f>IF($K39="","",$K39*$L39)</f>
        <v/>
      </c>
      <c r="N39" s="35">
        <f>IF($F39="","",'Parametros'!$F$7)</f>
        <v/>
      </c>
      <c r="O39" s="34">
        <f>IF($M39="","",$M39*'Parametros'!$F$4)</f>
        <v/>
      </c>
      <c r="P39" s="34">
        <f>IF($M39="","",MAX(0,$M39-'Parametros'!$F$6/3)*$N39)</f>
        <v/>
      </c>
      <c r="Q39" s="35">
        <f>IF($F39="","",IFERROR(VLOOKUP($F39,'Parametros'!$A$4:$D$7,3,FALSE),0))</f>
        <v/>
      </c>
      <c r="R39" s="34">
        <f>IF($K39="","",$K39*$Q39)</f>
        <v/>
      </c>
      <c r="S39" s="34">
        <f>IF($R39="","",$R39*'Parametros'!$F$5)</f>
        <v/>
      </c>
      <c r="T39" s="33" t="n"/>
      <c r="U39" s="33" t="n"/>
      <c r="V39" s="34">
        <f>IF($O39="","",MAX(0,$O39-$T39))</f>
        <v/>
      </c>
      <c r="W39" s="34">
        <f>IF($S39="","",MAX(0,$S39-$U39))</f>
        <v/>
      </c>
      <c r="X39" s="11">
        <f>IF($A39="","",IF(AND($V39&gt;=0,$W39&lt;&gt;""),"OK","Revisar"))</f>
        <v/>
      </c>
      <c r="Y39" s="6" t="n"/>
    </row>
    <row r="40">
      <c r="A40" s="4" t="n"/>
      <c r="B40" s="44" t="n"/>
      <c r="C40" s="6" t="n"/>
      <c r="D40" s="7" t="n"/>
      <c r="E40" s="6" t="n"/>
      <c r="F40" s="6" t="n"/>
      <c r="G40" s="6" t="n"/>
      <c r="H40" s="33" t="n"/>
      <c r="I40" s="33" t="n"/>
      <c r="J40" s="33" t="n"/>
      <c r="K40" s="34">
        <f>IF($H40="","",MAX(0,$H40-$J40))</f>
        <v/>
      </c>
      <c r="L40" s="35">
        <f>IF($F40="","",IFERROR(VLOOKUP($F40,'Parametros'!$A$4:$D$7,2,FALSE),0))</f>
        <v/>
      </c>
      <c r="M40" s="34">
        <f>IF($K40="","",$K40*$L40)</f>
        <v/>
      </c>
      <c r="N40" s="35">
        <f>IF($F40="","",'Parametros'!$F$7)</f>
        <v/>
      </c>
      <c r="O40" s="34">
        <f>IF($M40="","",$M40*'Parametros'!$F$4)</f>
        <v/>
      </c>
      <c r="P40" s="34">
        <f>IF($M40="","",MAX(0,$M40-'Parametros'!$F$6/3)*$N40)</f>
        <v/>
      </c>
      <c r="Q40" s="35">
        <f>IF($F40="","",IFERROR(VLOOKUP($F40,'Parametros'!$A$4:$D$7,3,FALSE),0))</f>
        <v/>
      </c>
      <c r="R40" s="34">
        <f>IF($K40="","",$K40*$Q40)</f>
        <v/>
      </c>
      <c r="S40" s="34">
        <f>IF($R40="","",$R40*'Parametros'!$F$5)</f>
        <v/>
      </c>
      <c r="T40" s="33" t="n"/>
      <c r="U40" s="33" t="n"/>
      <c r="V40" s="34">
        <f>IF($O40="","",MAX(0,$O40-$T40))</f>
        <v/>
      </c>
      <c r="W40" s="34">
        <f>IF($S40="","",MAX(0,$S40-$U40))</f>
        <v/>
      </c>
      <c r="X40" s="11">
        <f>IF($A40="","",IF(AND($V40&gt;=0,$W40&lt;&gt;""),"OK","Revisar"))</f>
        <v/>
      </c>
      <c r="Y40" s="6" t="n"/>
    </row>
    <row r="41">
      <c r="A41" s="4" t="n"/>
      <c r="B41" s="44" t="n"/>
      <c r="C41" s="6" t="n"/>
      <c r="D41" s="7" t="n"/>
      <c r="E41" s="6" t="n"/>
      <c r="F41" s="6" t="n"/>
      <c r="G41" s="6" t="n"/>
      <c r="H41" s="33" t="n"/>
      <c r="I41" s="33" t="n"/>
      <c r="J41" s="33" t="n"/>
      <c r="K41" s="34">
        <f>IF($H41="","",MAX(0,$H41-$J41))</f>
        <v/>
      </c>
      <c r="L41" s="35">
        <f>IF($F41="","",IFERROR(VLOOKUP($F41,'Parametros'!$A$4:$D$7,2,FALSE),0))</f>
        <v/>
      </c>
      <c r="M41" s="34">
        <f>IF($K41="","",$K41*$L41)</f>
        <v/>
      </c>
      <c r="N41" s="35">
        <f>IF($F41="","",'Parametros'!$F$7)</f>
        <v/>
      </c>
      <c r="O41" s="34">
        <f>IF($M41="","",$M41*'Parametros'!$F$4)</f>
        <v/>
      </c>
      <c r="P41" s="34">
        <f>IF($M41="","",MAX(0,$M41-'Parametros'!$F$6/3)*$N41)</f>
        <v/>
      </c>
      <c r="Q41" s="35">
        <f>IF($F41="","",IFERROR(VLOOKUP($F41,'Parametros'!$A$4:$D$7,3,FALSE),0))</f>
        <v/>
      </c>
      <c r="R41" s="34">
        <f>IF($K41="","",$K41*$Q41)</f>
        <v/>
      </c>
      <c r="S41" s="34">
        <f>IF($R41="","",$R41*'Parametros'!$F$5)</f>
        <v/>
      </c>
      <c r="T41" s="33" t="n"/>
      <c r="U41" s="33" t="n"/>
      <c r="V41" s="34">
        <f>IF($O41="","",MAX(0,$O41-$T41))</f>
        <v/>
      </c>
      <c r="W41" s="34">
        <f>IF($S41="","",MAX(0,$S41-$U41))</f>
        <v/>
      </c>
      <c r="X41" s="11">
        <f>IF($A41="","",IF(AND($V41&gt;=0,$W41&lt;&gt;""),"OK","Revisar"))</f>
        <v/>
      </c>
      <c r="Y41" s="6" t="n"/>
    </row>
    <row r="42">
      <c r="A42" s="4" t="n"/>
      <c r="B42" s="44" t="n"/>
      <c r="C42" s="6" t="n"/>
      <c r="D42" s="7" t="n"/>
      <c r="E42" s="6" t="n"/>
      <c r="F42" s="6" t="n"/>
      <c r="G42" s="6" t="n"/>
      <c r="H42" s="33" t="n"/>
      <c r="I42" s="33" t="n"/>
      <c r="J42" s="33" t="n"/>
      <c r="K42" s="34">
        <f>IF($H42="","",MAX(0,$H42-$J42))</f>
        <v/>
      </c>
      <c r="L42" s="35">
        <f>IF($F42="","",IFERROR(VLOOKUP($F42,'Parametros'!$A$4:$D$7,2,FALSE),0))</f>
        <v/>
      </c>
      <c r="M42" s="34">
        <f>IF($K42="","",$K42*$L42)</f>
        <v/>
      </c>
      <c r="N42" s="35">
        <f>IF($F42="","",'Parametros'!$F$7)</f>
        <v/>
      </c>
      <c r="O42" s="34">
        <f>IF($M42="","",$M42*'Parametros'!$F$4)</f>
        <v/>
      </c>
      <c r="P42" s="34">
        <f>IF($M42="","",MAX(0,$M42-'Parametros'!$F$6/3)*$N42)</f>
        <v/>
      </c>
      <c r="Q42" s="35">
        <f>IF($F42="","",IFERROR(VLOOKUP($F42,'Parametros'!$A$4:$D$7,3,FALSE),0))</f>
        <v/>
      </c>
      <c r="R42" s="34">
        <f>IF($K42="","",$K42*$Q42)</f>
        <v/>
      </c>
      <c r="S42" s="34">
        <f>IF($R42="","",$R42*'Parametros'!$F$5)</f>
        <v/>
      </c>
      <c r="T42" s="33" t="n"/>
      <c r="U42" s="33" t="n"/>
      <c r="V42" s="34">
        <f>IF($O42="","",MAX(0,$O42-$T42))</f>
        <v/>
      </c>
      <c r="W42" s="34">
        <f>IF($S42="","",MAX(0,$S42-$U42))</f>
        <v/>
      </c>
      <c r="X42" s="11">
        <f>IF($A42="","",IF(AND($V42&gt;=0,$W42&lt;&gt;""),"OK","Revisar"))</f>
        <v/>
      </c>
      <c r="Y42" s="6" t="n"/>
    </row>
    <row r="43">
      <c r="A43" s="4" t="n"/>
      <c r="B43" s="44" t="n"/>
      <c r="C43" s="6" t="n"/>
      <c r="D43" s="7" t="n"/>
      <c r="E43" s="6" t="n"/>
      <c r="F43" s="6" t="n"/>
      <c r="G43" s="6" t="n"/>
      <c r="H43" s="33" t="n"/>
      <c r="I43" s="33" t="n"/>
      <c r="J43" s="33" t="n"/>
      <c r="K43" s="34">
        <f>IF($H43="","",MAX(0,$H43-$J43))</f>
        <v/>
      </c>
      <c r="L43" s="35">
        <f>IF($F43="","",IFERROR(VLOOKUP($F43,'Parametros'!$A$4:$D$7,2,FALSE),0))</f>
        <v/>
      </c>
      <c r="M43" s="34">
        <f>IF($K43="","",$K43*$L43)</f>
        <v/>
      </c>
      <c r="N43" s="35">
        <f>IF($F43="","",'Parametros'!$F$7)</f>
        <v/>
      </c>
      <c r="O43" s="34">
        <f>IF($M43="","",$M43*'Parametros'!$F$4)</f>
        <v/>
      </c>
      <c r="P43" s="34">
        <f>IF($M43="","",MAX(0,$M43-'Parametros'!$F$6/3)*$N43)</f>
        <v/>
      </c>
      <c r="Q43" s="35">
        <f>IF($F43="","",IFERROR(VLOOKUP($F43,'Parametros'!$A$4:$D$7,3,FALSE),0))</f>
        <v/>
      </c>
      <c r="R43" s="34">
        <f>IF($K43="","",$K43*$Q43)</f>
        <v/>
      </c>
      <c r="S43" s="34">
        <f>IF($R43="","",$R43*'Parametros'!$F$5)</f>
        <v/>
      </c>
      <c r="T43" s="33" t="n"/>
      <c r="U43" s="33" t="n"/>
      <c r="V43" s="34">
        <f>IF($O43="","",MAX(0,$O43-$T43))</f>
        <v/>
      </c>
      <c r="W43" s="34">
        <f>IF($S43="","",MAX(0,$S43-$U43))</f>
        <v/>
      </c>
      <c r="X43" s="11">
        <f>IF($A43="","",IF(AND($V43&gt;=0,$W43&lt;&gt;""),"OK","Revisar"))</f>
        <v/>
      </c>
      <c r="Y43" s="6" t="n"/>
    </row>
    <row r="44">
      <c r="A44" s="4" t="n"/>
      <c r="B44" s="44" t="n"/>
      <c r="C44" s="6" t="n"/>
      <c r="D44" s="7" t="n"/>
      <c r="E44" s="6" t="n"/>
      <c r="F44" s="6" t="n"/>
      <c r="G44" s="6" t="n"/>
      <c r="H44" s="33" t="n"/>
      <c r="I44" s="33" t="n"/>
      <c r="J44" s="33" t="n"/>
      <c r="K44" s="34">
        <f>IF($H44="","",MAX(0,$H44-$J44))</f>
        <v/>
      </c>
      <c r="L44" s="35">
        <f>IF($F44="","",IFERROR(VLOOKUP($F44,'Parametros'!$A$4:$D$7,2,FALSE),0))</f>
        <v/>
      </c>
      <c r="M44" s="34">
        <f>IF($K44="","",$K44*$L44)</f>
        <v/>
      </c>
      <c r="N44" s="35">
        <f>IF($F44="","",'Parametros'!$F$7)</f>
        <v/>
      </c>
      <c r="O44" s="34">
        <f>IF($M44="","",$M44*'Parametros'!$F$4)</f>
        <v/>
      </c>
      <c r="P44" s="34">
        <f>IF($M44="","",MAX(0,$M44-'Parametros'!$F$6/3)*$N44)</f>
        <v/>
      </c>
      <c r="Q44" s="35">
        <f>IF($F44="","",IFERROR(VLOOKUP($F44,'Parametros'!$A$4:$D$7,3,FALSE),0))</f>
        <v/>
      </c>
      <c r="R44" s="34">
        <f>IF($K44="","",$K44*$Q44)</f>
        <v/>
      </c>
      <c r="S44" s="34">
        <f>IF($R44="","",$R44*'Parametros'!$F$5)</f>
        <v/>
      </c>
      <c r="T44" s="33" t="n"/>
      <c r="U44" s="33" t="n"/>
      <c r="V44" s="34">
        <f>IF($O44="","",MAX(0,$O44-$T44))</f>
        <v/>
      </c>
      <c r="W44" s="34">
        <f>IF($S44="","",MAX(0,$S44-$U44))</f>
        <v/>
      </c>
      <c r="X44" s="11">
        <f>IF($A44="","",IF(AND($V44&gt;=0,$W44&lt;&gt;""),"OK","Revisar"))</f>
        <v/>
      </c>
      <c r="Y44" s="6" t="n"/>
    </row>
    <row r="45">
      <c r="A45" s="4" t="n"/>
      <c r="B45" s="44" t="n"/>
      <c r="C45" s="6" t="n"/>
      <c r="D45" s="7" t="n"/>
      <c r="E45" s="6" t="n"/>
      <c r="F45" s="6" t="n"/>
      <c r="G45" s="6" t="n"/>
      <c r="H45" s="33" t="n"/>
      <c r="I45" s="33" t="n"/>
      <c r="J45" s="33" t="n"/>
      <c r="K45" s="34">
        <f>IF($H45="","",MAX(0,$H45-$J45))</f>
        <v/>
      </c>
      <c r="L45" s="35">
        <f>IF($F45="","",IFERROR(VLOOKUP($F45,'Parametros'!$A$4:$D$7,2,FALSE),0))</f>
        <v/>
      </c>
      <c r="M45" s="34">
        <f>IF($K45="","",$K45*$L45)</f>
        <v/>
      </c>
      <c r="N45" s="35">
        <f>IF($F45="","",'Parametros'!$F$7)</f>
        <v/>
      </c>
      <c r="O45" s="34">
        <f>IF($M45="","",$M45*'Parametros'!$F$4)</f>
        <v/>
      </c>
      <c r="P45" s="34">
        <f>IF($M45="","",MAX(0,$M45-'Parametros'!$F$6/3)*$N45)</f>
        <v/>
      </c>
      <c r="Q45" s="35">
        <f>IF($F45="","",IFERROR(VLOOKUP($F45,'Parametros'!$A$4:$D$7,3,FALSE),0))</f>
        <v/>
      </c>
      <c r="R45" s="34">
        <f>IF($K45="","",$K45*$Q45)</f>
        <v/>
      </c>
      <c r="S45" s="34">
        <f>IF($R45="","",$R45*'Parametros'!$F$5)</f>
        <v/>
      </c>
      <c r="T45" s="33" t="n"/>
      <c r="U45" s="33" t="n"/>
      <c r="V45" s="34">
        <f>IF($O45="","",MAX(0,$O45-$T45))</f>
        <v/>
      </c>
      <c r="W45" s="34">
        <f>IF($S45="","",MAX(0,$S45-$U45))</f>
        <v/>
      </c>
      <c r="X45" s="11">
        <f>IF($A45="","",IF(AND($V45&gt;=0,$W45&lt;&gt;""),"OK","Revisar"))</f>
        <v/>
      </c>
      <c r="Y45" s="6" t="n"/>
    </row>
    <row r="46">
      <c r="A46" s="4" t="n"/>
      <c r="B46" s="44" t="n"/>
      <c r="C46" s="6" t="n"/>
      <c r="D46" s="7" t="n"/>
      <c r="E46" s="6" t="n"/>
      <c r="F46" s="6" t="n"/>
      <c r="G46" s="6" t="n"/>
      <c r="H46" s="33" t="n"/>
      <c r="I46" s="33" t="n"/>
      <c r="J46" s="33" t="n"/>
      <c r="K46" s="34">
        <f>IF($H46="","",MAX(0,$H46-$J46))</f>
        <v/>
      </c>
      <c r="L46" s="35">
        <f>IF($F46="","",IFERROR(VLOOKUP($F46,'Parametros'!$A$4:$D$7,2,FALSE),0))</f>
        <v/>
      </c>
      <c r="M46" s="34">
        <f>IF($K46="","",$K46*$L46)</f>
        <v/>
      </c>
      <c r="N46" s="35">
        <f>IF($F46="","",'Parametros'!$F$7)</f>
        <v/>
      </c>
      <c r="O46" s="34">
        <f>IF($M46="","",$M46*'Parametros'!$F$4)</f>
        <v/>
      </c>
      <c r="P46" s="34">
        <f>IF($M46="","",MAX(0,$M46-'Parametros'!$F$6/3)*$N46)</f>
        <v/>
      </c>
      <c r="Q46" s="35">
        <f>IF($F46="","",IFERROR(VLOOKUP($F46,'Parametros'!$A$4:$D$7,3,FALSE),0))</f>
        <v/>
      </c>
      <c r="R46" s="34">
        <f>IF($K46="","",$K46*$Q46)</f>
        <v/>
      </c>
      <c r="S46" s="34">
        <f>IF($R46="","",$R46*'Parametros'!$F$5)</f>
        <v/>
      </c>
      <c r="T46" s="33" t="n"/>
      <c r="U46" s="33" t="n"/>
      <c r="V46" s="34">
        <f>IF($O46="","",MAX(0,$O46-$T46))</f>
        <v/>
      </c>
      <c r="W46" s="34">
        <f>IF($S46="","",MAX(0,$S46-$U46))</f>
        <v/>
      </c>
      <c r="X46" s="11">
        <f>IF($A46="","",IF(AND($V46&gt;=0,$W46&lt;&gt;""),"OK","Revisar"))</f>
        <v/>
      </c>
      <c r="Y46" s="6" t="n"/>
    </row>
    <row r="47">
      <c r="A47" s="4" t="n"/>
      <c r="B47" s="44" t="n"/>
      <c r="C47" s="6" t="n"/>
      <c r="D47" s="7" t="n"/>
      <c r="E47" s="6" t="n"/>
      <c r="F47" s="6" t="n"/>
      <c r="G47" s="6" t="n"/>
      <c r="H47" s="33" t="n"/>
      <c r="I47" s="33" t="n"/>
      <c r="J47" s="33" t="n"/>
      <c r="K47" s="34">
        <f>IF($H47="","",MAX(0,$H47-$J47))</f>
        <v/>
      </c>
      <c r="L47" s="35">
        <f>IF($F47="","",IFERROR(VLOOKUP($F47,'Parametros'!$A$4:$D$7,2,FALSE),0))</f>
        <v/>
      </c>
      <c r="M47" s="34">
        <f>IF($K47="","",$K47*$L47)</f>
        <v/>
      </c>
      <c r="N47" s="35">
        <f>IF($F47="","",'Parametros'!$F$7)</f>
        <v/>
      </c>
      <c r="O47" s="34">
        <f>IF($M47="","",$M47*'Parametros'!$F$4)</f>
        <v/>
      </c>
      <c r="P47" s="34">
        <f>IF($M47="","",MAX(0,$M47-'Parametros'!$F$6/3)*$N47)</f>
        <v/>
      </c>
      <c r="Q47" s="35">
        <f>IF($F47="","",IFERROR(VLOOKUP($F47,'Parametros'!$A$4:$D$7,3,FALSE),0))</f>
        <v/>
      </c>
      <c r="R47" s="34">
        <f>IF($K47="","",$K47*$Q47)</f>
        <v/>
      </c>
      <c r="S47" s="34">
        <f>IF($R47="","",$R47*'Parametros'!$F$5)</f>
        <v/>
      </c>
      <c r="T47" s="33" t="n"/>
      <c r="U47" s="33" t="n"/>
      <c r="V47" s="34">
        <f>IF($O47="","",MAX(0,$O47-$T47))</f>
        <v/>
      </c>
      <c r="W47" s="34">
        <f>IF($S47="","",MAX(0,$S47-$U47))</f>
        <v/>
      </c>
      <c r="X47" s="11">
        <f>IF($A47="","",IF(AND($V47&gt;=0,$W47&lt;&gt;""),"OK","Revisar"))</f>
        <v/>
      </c>
      <c r="Y47" s="6" t="n"/>
    </row>
    <row r="48">
      <c r="A48" s="4" t="n"/>
      <c r="B48" s="44" t="n"/>
      <c r="C48" s="6" t="n"/>
      <c r="D48" s="7" t="n"/>
      <c r="E48" s="6" t="n"/>
      <c r="F48" s="6" t="n"/>
      <c r="G48" s="6" t="n"/>
      <c r="H48" s="33" t="n"/>
      <c r="I48" s="33" t="n"/>
      <c r="J48" s="33" t="n"/>
      <c r="K48" s="34">
        <f>IF($H48="","",MAX(0,$H48-$J48))</f>
        <v/>
      </c>
      <c r="L48" s="35">
        <f>IF($F48="","",IFERROR(VLOOKUP($F48,'Parametros'!$A$4:$D$7,2,FALSE),0))</f>
        <v/>
      </c>
      <c r="M48" s="34">
        <f>IF($K48="","",$K48*$L48)</f>
        <v/>
      </c>
      <c r="N48" s="35">
        <f>IF($F48="","",'Parametros'!$F$7)</f>
        <v/>
      </c>
      <c r="O48" s="34">
        <f>IF($M48="","",$M48*'Parametros'!$F$4)</f>
        <v/>
      </c>
      <c r="P48" s="34">
        <f>IF($M48="","",MAX(0,$M48-'Parametros'!$F$6/3)*$N48)</f>
        <v/>
      </c>
      <c r="Q48" s="35">
        <f>IF($F48="","",IFERROR(VLOOKUP($F48,'Parametros'!$A$4:$D$7,3,FALSE),0))</f>
        <v/>
      </c>
      <c r="R48" s="34">
        <f>IF($K48="","",$K48*$Q48)</f>
        <v/>
      </c>
      <c r="S48" s="34">
        <f>IF($R48="","",$R48*'Parametros'!$F$5)</f>
        <v/>
      </c>
      <c r="T48" s="33" t="n"/>
      <c r="U48" s="33" t="n"/>
      <c r="V48" s="34">
        <f>IF($O48="","",MAX(0,$O48-$T48))</f>
        <v/>
      </c>
      <c r="W48" s="34">
        <f>IF($S48="","",MAX(0,$S48-$U48))</f>
        <v/>
      </c>
      <c r="X48" s="11">
        <f>IF($A48="","",IF(AND($V48&gt;=0,$W48&lt;&gt;""),"OK","Revisar"))</f>
        <v/>
      </c>
      <c r="Y48" s="6" t="n"/>
    </row>
    <row r="49">
      <c r="A49" s="4" t="n"/>
      <c r="B49" s="44" t="n"/>
      <c r="C49" s="6" t="n"/>
      <c r="D49" s="7" t="n"/>
      <c r="E49" s="6" t="n"/>
      <c r="F49" s="6" t="n"/>
      <c r="G49" s="6" t="n"/>
      <c r="H49" s="33" t="n"/>
      <c r="I49" s="33" t="n"/>
      <c r="J49" s="33" t="n"/>
      <c r="K49" s="34">
        <f>IF($H49="","",MAX(0,$H49-$J49))</f>
        <v/>
      </c>
      <c r="L49" s="35">
        <f>IF($F49="","",IFERROR(VLOOKUP($F49,'Parametros'!$A$4:$D$7,2,FALSE),0))</f>
        <v/>
      </c>
      <c r="M49" s="34">
        <f>IF($K49="","",$K49*$L49)</f>
        <v/>
      </c>
      <c r="N49" s="35">
        <f>IF($F49="","",'Parametros'!$F$7)</f>
        <v/>
      </c>
      <c r="O49" s="34">
        <f>IF($M49="","",$M49*'Parametros'!$F$4)</f>
        <v/>
      </c>
      <c r="P49" s="34">
        <f>IF($M49="","",MAX(0,$M49-'Parametros'!$F$6/3)*$N49)</f>
        <v/>
      </c>
      <c r="Q49" s="35">
        <f>IF($F49="","",IFERROR(VLOOKUP($F49,'Parametros'!$A$4:$D$7,3,FALSE),0))</f>
        <v/>
      </c>
      <c r="R49" s="34">
        <f>IF($K49="","",$K49*$Q49)</f>
        <v/>
      </c>
      <c r="S49" s="34">
        <f>IF($R49="","",$R49*'Parametros'!$F$5)</f>
        <v/>
      </c>
      <c r="T49" s="33" t="n"/>
      <c r="U49" s="33" t="n"/>
      <c r="V49" s="34">
        <f>IF($O49="","",MAX(0,$O49-$T49))</f>
        <v/>
      </c>
      <c r="W49" s="34">
        <f>IF($S49="","",MAX(0,$S49-$U49))</f>
        <v/>
      </c>
      <c r="X49" s="11">
        <f>IF($A49="","",IF(AND($V49&gt;=0,$W49&lt;&gt;""),"OK","Revisar"))</f>
        <v/>
      </c>
      <c r="Y49" s="6" t="n"/>
    </row>
    <row r="50">
      <c r="A50" s="4" t="n"/>
      <c r="B50" s="44" t="n"/>
      <c r="C50" s="6" t="n"/>
      <c r="D50" s="7" t="n"/>
      <c r="E50" s="6" t="n"/>
      <c r="F50" s="6" t="n"/>
      <c r="G50" s="6" t="n"/>
      <c r="H50" s="33" t="n"/>
      <c r="I50" s="33" t="n"/>
      <c r="J50" s="33" t="n"/>
      <c r="K50" s="34">
        <f>IF($H50="","",MAX(0,$H50-$J50))</f>
        <v/>
      </c>
      <c r="L50" s="35">
        <f>IF($F50="","",IFERROR(VLOOKUP($F50,'Parametros'!$A$4:$D$7,2,FALSE),0))</f>
        <v/>
      </c>
      <c r="M50" s="34">
        <f>IF($K50="","",$K50*$L50)</f>
        <v/>
      </c>
      <c r="N50" s="35">
        <f>IF($F50="","",'Parametros'!$F$7)</f>
        <v/>
      </c>
      <c r="O50" s="34">
        <f>IF($M50="","",$M50*'Parametros'!$F$4)</f>
        <v/>
      </c>
      <c r="P50" s="34">
        <f>IF($M50="","",MAX(0,$M50-'Parametros'!$F$6/3)*$N50)</f>
        <v/>
      </c>
      <c r="Q50" s="35">
        <f>IF($F50="","",IFERROR(VLOOKUP($F50,'Parametros'!$A$4:$D$7,3,FALSE),0))</f>
        <v/>
      </c>
      <c r="R50" s="34">
        <f>IF($K50="","",$K50*$Q50)</f>
        <v/>
      </c>
      <c r="S50" s="34">
        <f>IF($R50="","",$R50*'Parametros'!$F$5)</f>
        <v/>
      </c>
      <c r="T50" s="33" t="n"/>
      <c r="U50" s="33" t="n"/>
      <c r="V50" s="34">
        <f>IF($O50="","",MAX(0,$O50-$T50))</f>
        <v/>
      </c>
      <c r="W50" s="34">
        <f>IF($S50="","",MAX(0,$S50-$U50))</f>
        <v/>
      </c>
      <c r="X50" s="11">
        <f>IF($A50="","",IF(AND($V50&gt;=0,$W50&lt;&gt;""),"OK","Revisar"))</f>
        <v/>
      </c>
      <c r="Y50" s="6" t="n"/>
    </row>
    <row r="51">
      <c r="A51" s="4" t="n"/>
      <c r="B51" s="44" t="n"/>
      <c r="C51" s="6" t="n"/>
      <c r="D51" s="7" t="n"/>
      <c r="E51" s="6" t="n"/>
      <c r="F51" s="6" t="n"/>
      <c r="G51" s="6" t="n"/>
      <c r="H51" s="33" t="n"/>
      <c r="I51" s="33" t="n"/>
      <c r="J51" s="33" t="n"/>
      <c r="K51" s="34">
        <f>IF($H51="","",MAX(0,$H51-$J51))</f>
        <v/>
      </c>
      <c r="L51" s="35">
        <f>IF($F51="","",IFERROR(VLOOKUP($F51,'Parametros'!$A$4:$D$7,2,FALSE),0))</f>
        <v/>
      </c>
      <c r="M51" s="34">
        <f>IF($K51="","",$K51*$L51)</f>
        <v/>
      </c>
      <c r="N51" s="35">
        <f>IF($F51="","",'Parametros'!$F$7)</f>
        <v/>
      </c>
      <c r="O51" s="34">
        <f>IF($M51="","",$M51*'Parametros'!$F$4)</f>
        <v/>
      </c>
      <c r="P51" s="34">
        <f>IF($M51="","",MAX(0,$M51-'Parametros'!$F$6/3)*$N51)</f>
        <v/>
      </c>
      <c r="Q51" s="35">
        <f>IF($F51="","",IFERROR(VLOOKUP($F51,'Parametros'!$A$4:$D$7,3,FALSE),0))</f>
        <v/>
      </c>
      <c r="R51" s="34">
        <f>IF($K51="","",$K51*$Q51)</f>
        <v/>
      </c>
      <c r="S51" s="34">
        <f>IF($R51="","",$R51*'Parametros'!$F$5)</f>
        <v/>
      </c>
      <c r="T51" s="33" t="n"/>
      <c r="U51" s="33" t="n"/>
      <c r="V51" s="34">
        <f>IF($O51="","",MAX(0,$O51-$T51))</f>
        <v/>
      </c>
      <c r="W51" s="34">
        <f>IF($S51="","",MAX(0,$S51-$U51))</f>
        <v/>
      </c>
      <c r="X51" s="11">
        <f>IF($A51="","",IF(AND($V51&gt;=0,$W51&lt;&gt;""),"OK","Revisar"))</f>
        <v/>
      </c>
      <c r="Y51" s="6" t="n"/>
    </row>
    <row r="52">
      <c r="A52" s="4" t="n"/>
      <c r="B52" s="44" t="n"/>
      <c r="C52" s="6" t="n"/>
      <c r="D52" s="7" t="n"/>
      <c r="E52" s="6" t="n"/>
      <c r="F52" s="6" t="n"/>
      <c r="G52" s="6" t="n"/>
      <c r="H52" s="33" t="n"/>
      <c r="I52" s="33" t="n"/>
      <c r="J52" s="33" t="n"/>
      <c r="K52" s="34">
        <f>IF($H52="","",MAX(0,$H52-$J52))</f>
        <v/>
      </c>
      <c r="L52" s="35">
        <f>IF($F52="","",IFERROR(VLOOKUP($F52,'Parametros'!$A$4:$D$7,2,FALSE),0))</f>
        <v/>
      </c>
      <c r="M52" s="34">
        <f>IF($K52="","",$K52*$L52)</f>
        <v/>
      </c>
      <c r="N52" s="35">
        <f>IF($F52="","",'Parametros'!$F$7)</f>
        <v/>
      </c>
      <c r="O52" s="34">
        <f>IF($M52="","",$M52*'Parametros'!$F$4)</f>
        <v/>
      </c>
      <c r="P52" s="34">
        <f>IF($M52="","",MAX(0,$M52-'Parametros'!$F$6/3)*$N52)</f>
        <v/>
      </c>
      <c r="Q52" s="35">
        <f>IF($F52="","",IFERROR(VLOOKUP($F52,'Parametros'!$A$4:$D$7,3,FALSE),0))</f>
        <v/>
      </c>
      <c r="R52" s="34">
        <f>IF($K52="","",$K52*$Q52)</f>
        <v/>
      </c>
      <c r="S52" s="34">
        <f>IF($R52="","",$R52*'Parametros'!$F$5)</f>
        <v/>
      </c>
      <c r="T52" s="33" t="n"/>
      <c r="U52" s="33" t="n"/>
      <c r="V52" s="34">
        <f>IF($O52="","",MAX(0,$O52-$T52))</f>
        <v/>
      </c>
      <c r="W52" s="34">
        <f>IF($S52="","",MAX(0,$S52-$U52))</f>
        <v/>
      </c>
      <c r="X52" s="11">
        <f>IF($A52="","",IF(AND($V52&gt;=0,$W52&lt;&gt;""),"OK","Revisar"))</f>
        <v/>
      </c>
      <c r="Y52" s="6" t="n"/>
    </row>
    <row r="53">
      <c r="A53" s="4" t="n"/>
      <c r="B53" s="44" t="n"/>
      <c r="C53" s="6" t="n"/>
      <c r="D53" s="7" t="n"/>
      <c r="E53" s="6" t="n"/>
      <c r="F53" s="6" t="n"/>
      <c r="G53" s="6" t="n"/>
      <c r="H53" s="33" t="n"/>
      <c r="I53" s="33" t="n"/>
      <c r="J53" s="33" t="n"/>
      <c r="K53" s="34">
        <f>IF($H53="","",MAX(0,$H53-$J53))</f>
        <v/>
      </c>
      <c r="L53" s="35">
        <f>IF($F53="","",IFERROR(VLOOKUP($F53,'Parametros'!$A$4:$D$7,2,FALSE),0))</f>
        <v/>
      </c>
      <c r="M53" s="34">
        <f>IF($K53="","",$K53*$L53)</f>
        <v/>
      </c>
      <c r="N53" s="35">
        <f>IF($F53="","",'Parametros'!$F$7)</f>
        <v/>
      </c>
      <c r="O53" s="34">
        <f>IF($M53="","",$M53*'Parametros'!$F$4)</f>
        <v/>
      </c>
      <c r="P53" s="34">
        <f>IF($M53="","",MAX(0,$M53-'Parametros'!$F$6/3)*$N53)</f>
        <v/>
      </c>
      <c r="Q53" s="35">
        <f>IF($F53="","",IFERROR(VLOOKUP($F53,'Parametros'!$A$4:$D$7,3,FALSE),0))</f>
        <v/>
      </c>
      <c r="R53" s="34">
        <f>IF($K53="","",$K53*$Q53)</f>
        <v/>
      </c>
      <c r="S53" s="34">
        <f>IF($R53="","",$R53*'Parametros'!$F$5)</f>
        <v/>
      </c>
      <c r="T53" s="33" t="n"/>
      <c r="U53" s="33" t="n"/>
      <c r="V53" s="34">
        <f>IF($O53="","",MAX(0,$O53-$T53))</f>
        <v/>
      </c>
      <c r="W53" s="34">
        <f>IF($S53="","",MAX(0,$S53-$U53))</f>
        <v/>
      </c>
      <c r="X53" s="11">
        <f>IF($A53="","",IF(AND($V53&gt;=0,$W53&lt;&gt;""),"OK","Revisar"))</f>
        <v/>
      </c>
      <c r="Y53" s="6" t="n"/>
    </row>
    <row r="54">
      <c r="A54" s="4" t="n"/>
      <c r="B54" s="44" t="n"/>
      <c r="C54" s="6" t="n"/>
      <c r="D54" s="7" t="n"/>
      <c r="E54" s="6" t="n"/>
      <c r="F54" s="6" t="n"/>
      <c r="G54" s="6" t="n"/>
      <c r="H54" s="33" t="n"/>
      <c r="I54" s="33" t="n"/>
      <c r="J54" s="33" t="n"/>
      <c r="K54" s="34">
        <f>IF($H54="","",MAX(0,$H54-$J54))</f>
        <v/>
      </c>
      <c r="L54" s="35">
        <f>IF($F54="","",IFERROR(VLOOKUP($F54,'Parametros'!$A$4:$D$7,2,FALSE),0))</f>
        <v/>
      </c>
      <c r="M54" s="34">
        <f>IF($K54="","",$K54*$L54)</f>
        <v/>
      </c>
      <c r="N54" s="35">
        <f>IF($F54="","",'Parametros'!$F$7)</f>
        <v/>
      </c>
      <c r="O54" s="34">
        <f>IF($M54="","",$M54*'Parametros'!$F$4)</f>
        <v/>
      </c>
      <c r="P54" s="34">
        <f>IF($M54="","",MAX(0,$M54-'Parametros'!$F$6/3)*$N54)</f>
        <v/>
      </c>
      <c r="Q54" s="35">
        <f>IF($F54="","",IFERROR(VLOOKUP($F54,'Parametros'!$A$4:$D$7,3,FALSE),0))</f>
        <v/>
      </c>
      <c r="R54" s="34">
        <f>IF($K54="","",$K54*$Q54)</f>
        <v/>
      </c>
      <c r="S54" s="34">
        <f>IF($R54="","",$R54*'Parametros'!$F$5)</f>
        <v/>
      </c>
      <c r="T54" s="33" t="n"/>
      <c r="U54" s="33" t="n"/>
      <c r="V54" s="34">
        <f>IF($O54="","",MAX(0,$O54-$T54))</f>
        <v/>
      </c>
      <c r="W54" s="34">
        <f>IF($S54="","",MAX(0,$S54-$U54))</f>
        <v/>
      </c>
      <c r="X54" s="11">
        <f>IF($A54="","",IF(AND($V54&gt;=0,$W54&lt;&gt;""),"OK","Revisar"))</f>
        <v/>
      </c>
      <c r="Y54" s="6" t="n"/>
    </row>
    <row r="55">
      <c r="A55" s="4" t="n"/>
      <c r="B55" s="44" t="n"/>
      <c r="C55" s="6" t="n"/>
      <c r="D55" s="7" t="n"/>
      <c r="E55" s="6" t="n"/>
      <c r="F55" s="6" t="n"/>
      <c r="G55" s="6" t="n"/>
      <c r="H55" s="33" t="n"/>
      <c r="I55" s="33" t="n"/>
      <c r="J55" s="33" t="n"/>
      <c r="K55" s="34">
        <f>IF($H55="","",MAX(0,$H55-$J55))</f>
        <v/>
      </c>
      <c r="L55" s="35">
        <f>IF($F55="","",IFERROR(VLOOKUP($F55,'Parametros'!$A$4:$D$7,2,FALSE),0))</f>
        <v/>
      </c>
      <c r="M55" s="34">
        <f>IF($K55="","",$K55*$L55)</f>
        <v/>
      </c>
      <c r="N55" s="35">
        <f>IF($F55="","",'Parametros'!$F$7)</f>
        <v/>
      </c>
      <c r="O55" s="34">
        <f>IF($M55="","",$M55*'Parametros'!$F$4)</f>
        <v/>
      </c>
      <c r="P55" s="34">
        <f>IF($M55="","",MAX(0,$M55-'Parametros'!$F$6/3)*$N55)</f>
        <v/>
      </c>
      <c r="Q55" s="35">
        <f>IF($F55="","",IFERROR(VLOOKUP($F55,'Parametros'!$A$4:$D$7,3,FALSE),0))</f>
        <v/>
      </c>
      <c r="R55" s="34">
        <f>IF($K55="","",$K55*$Q55)</f>
        <v/>
      </c>
      <c r="S55" s="34">
        <f>IF($R55="","",$R55*'Parametros'!$F$5)</f>
        <v/>
      </c>
      <c r="T55" s="33" t="n"/>
      <c r="U55" s="33" t="n"/>
      <c r="V55" s="34">
        <f>IF($O55="","",MAX(0,$O55-$T55))</f>
        <v/>
      </c>
      <c r="W55" s="34">
        <f>IF($S55="","",MAX(0,$S55-$U55))</f>
        <v/>
      </c>
      <c r="X55" s="11">
        <f>IF($A55="","",IF(AND($V55&gt;=0,$W55&lt;&gt;""),"OK","Revisar"))</f>
        <v/>
      </c>
      <c r="Y55" s="6" t="n"/>
    </row>
    <row r="56">
      <c r="A56" s="4" t="n"/>
      <c r="B56" s="44" t="n"/>
      <c r="C56" s="6" t="n"/>
      <c r="D56" s="7" t="n"/>
      <c r="E56" s="6" t="n"/>
      <c r="F56" s="6" t="n"/>
      <c r="G56" s="6" t="n"/>
      <c r="H56" s="33" t="n"/>
      <c r="I56" s="33" t="n"/>
      <c r="J56" s="33" t="n"/>
      <c r="K56" s="34">
        <f>IF($H56="","",MAX(0,$H56-$J56))</f>
        <v/>
      </c>
      <c r="L56" s="35">
        <f>IF($F56="","",IFERROR(VLOOKUP($F56,'Parametros'!$A$4:$D$7,2,FALSE),0))</f>
        <v/>
      </c>
      <c r="M56" s="34">
        <f>IF($K56="","",$K56*$L56)</f>
        <v/>
      </c>
      <c r="N56" s="35">
        <f>IF($F56="","",'Parametros'!$F$7)</f>
        <v/>
      </c>
      <c r="O56" s="34">
        <f>IF($M56="","",$M56*'Parametros'!$F$4)</f>
        <v/>
      </c>
      <c r="P56" s="34">
        <f>IF($M56="","",MAX(0,$M56-'Parametros'!$F$6/3)*$N56)</f>
        <v/>
      </c>
      <c r="Q56" s="35">
        <f>IF($F56="","",IFERROR(VLOOKUP($F56,'Parametros'!$A$4:$D$7,3,FALSE),0))</f>
        <v/>
      </c>
      <c r="R56" s="34">
        <f>IF($K56="","",$K56*$Q56)</f>
        <v/>
      </c>
      <c r="S56" s="34">
        <f>IF($R56="","",$R56*'Parametros'!$F$5)</f>
        <v/>
      </c>
      <c r="T56" s="33" t="n"/>
      <c r="U56" s="33" t="n"/>
      <c r="V56" s="34">
        <f>IF($O56="","",MAX(0,$O56-$T56))</f>
        <v/>
      </c>
      <c r="W56" s="34">
        <f>IF($S56="","",MAX(0,$S56-$U56))</f>
        <v/>
      </c>
      <c r="X56" s="11">
        <f>IF($A56="","",IF(AND($V56&gt;=0,$W56&lt;&gt;""),"OK","Revisar"))</f>
        <v/>
      </c>
      <c r="Y56" s="6" t="n"/>
    </row>
    <row r="57">
      <c r="A57" s="4" t="n"/>
      <c r="B57" s="44" t="n"/>
      <c r="C57" s="6" t="n"/>
      <c r="D57" s="7" t="n"/>
      <c r="E57" s="6" t="n"/>
      <c r="F57" s="6" t="n"/>
      <c r="G57" s="6" t="n"/>
      <c r="H57" s="33" t="n"/>
      <c r="I57" s="33" t="n"/>
      <c r="J57" s="33" t="n"/>
      <c r="K57" s="34">
        <f>IF($H57="","",MAX(0,$H57-$J57))</f>
        <v/>
      </c>
      <c r="L57" s="35">
        <f>IF($F57="","",IFERROR(VLOOKUP($F57,'Parametros'!$A$4:$D$7,2,FALSE),0))</f>
        <v/>
      </c>
      <c r="M57" s="34">
        <f>IF($K57="","",$K57*$L57)</f>
        <v/>
      </c>
      <c r="N57" s="35">
        <f>IF($F57="","",'Parametros'!$F$7)</f>
        <v/>
      </c>
      <c r="O57" s="34">
        <f>IF($M57="","",$M57*'Parametros'!$F$4)</f>
        <v/>
      </c>
      <c r="P57" s="34">
        <f>IF($M57="","",MAX(0,$M57-'Parametros'!$F$6/3)*$N57)</f>
        <v/>
      </c>
      <c r="Q57" s="35">
        <f>IF($F57="","",IFERROR(VLOOKUP($F57,'Parametros'!$A$4:$D$7,3,FALSE),0))</f>
        <v/>
      </c>
      <c r="R57" s="34">
        <f>IF($K57="","",$K57*$Q57)</f>
        <v/>
      </c>
      <c r="S57" s="34">
        <f>IF($R57="","",$R57*'Parametros'!$F$5)</f>
        <v/>
      </c>
      <c r="T57" s="33" t="n"/>
      <c r="U57" s="33" t="n"/>
      <c r="V57" s="34">
        <f>IF($O57="","",MAX(0,$O57-$T57))</f>
        <v/>
      </c>
      <c r="W57" s="34">
        <f>IF($S57="","",MAX(0,$S57-$U57))</f>
        <v/>
      </c>
      <c r="X57" s="11">
        <f>IF($A57="","",IF(AND($V57&gt;=0,$W57&lt;&gt;""),"OK","Revisar"))</f>
        <v/>
      </c>
      <c r="Y57" s="6" t="n"/>
    </row>
    <row r="58">
      <c r="A58" s="4" t="n"/>
      <c r="B58" s="44" t="n"/>
      <c r="C58" s="6" t="n"/>
      <c r="D58" s="7" t="n"/>
      <c r="E58" s="6" t="n"/>
      <c r="F58" s="6" t="n"/>
      <c r="G58" s="6" t="n"/>
      <c r="H58" s="33" t="n"/>
      <c r="I58" s="33" t="n"/>
      <c r="J58" s="33" t="n"/>
      <c r="K58" s="34">
        <f>IF($H58="","",MAX(0,$H58-$J58))</f>
        <v/>
      </c>
      <c r="L58" s="35">
        <f>IF($F58="","",IFERROR(VLOOKUP($F58,'Parametros'!$A$4:$D$7,2,FALSE),0))</f>
        <v/>
      </c>
      <c r="M58" s="34">
        <f>IF($K58="","",$K58*$L58)</f>
        <v/>
      </c>
      <c r="N58" s="35">
        <f>IF($F58="","",'Parametros'!$F$7)</f>
        <v/>
      </c>
      <c r="O58" s="34">
        <f>IF($M58="","",$M58*'Parametros'!$F$4)</f>
        <v/>
      </c>
      <c r="P58" s="34">
        <f>IF($M58="","",MAX(0,$M58-'Parametros'!$F$6/3)*$N58)</f>
        <v/>
      </c>
      <c r="Q58" s="35">
        <f>IF($F58="","",IFERROR(VLOOKUP($F58,'Parametros'!$A$4:$D$7,3,FALSE),0))</f>
        <v/>
      </c>
      <c r="R58" s="34">
        <f>IF($K58="","",$K58*$Q58)</f>
        <v/>
      </c>
      <c r="S58" s="34">
        <f>IF($R58="","",$R58*'Parametros'!$F$5)</f>
        <v/>
      </c>
      <c r="T58" s="33" t="n"/>
      <c r="U58" s="33" t="n"/>
      <c r="V58" s="34">
        <f>IF($O58="","",MAX(0,$O58-$T58))</f>
        <v/>
      </c>
      <c r="W58" s="34">
        <f>IF($S58="","",MAX(0,$S58-$U58))</f>
        <v/>
      </c>
      <c r="X58" s="11">
        <f>IF($A58="","",IF(AND($V58&gt;=0,$W58&lt;&gt;""),"OK","Revisar"))</f>
        <v/>
      </c>
      <c r="Y58" s="6" t="n"/>
    </row>
    <row r="59">
      <c r="A59" s="4" t="n"/>
      <c r="B59" s="44" t="n"/>
      <c r="C59" s="6" t="n"/>
      <c r="D59" s="7" t="n"/>
      <c r="E59" s="6" t="n"/>
      <c r="F59" s="6" t="n"/>
      <c r="G59" s="6" t="n"/>
      <c r="H59" s="33" t="n"/>
      <c r="I59" s="33" t="n"/>
      <c r="J59" s="33" t="n"/>
      <c r="K59" s="34">
        <f>IF($H59="","",MAX(0,$H59-$J59))</f>
        <v/>
      </c>
      <c r="L59" s="35">
        <f>IF($F59="","",IFERROR(VLOOKUP($F59,'Parametros'!$A$4:$D$7,2,FALSE),0))</f>
        <v/>
      </c>
      <c r="M59" s="34">
        <f>IF($K59="","",$K59*$L59)</f>
        <v/>
      </c>
      <c r="N59" s="35">
        <f>IF($F59="","",'Parametros'!$F$7)</f>
        <v/>
      </c>
      <c r="O59" s="34">
        <f>IF($M59="","",$M59*'Parametros'!$F$4)</f>
        <v/>
      </c>
      <c r="P59" s="34">
        <f>IF($M59="","",MAX(0,$M59-'Parametros'!$F$6/3)*$N59)</f>
        <v/>
      </c>
      <c r="Q59" s="35">
        <f>IF($F59="","",IFERROR(VLOOKUP($F59,'Parametros'!$A$4:$D$7,3,FALSE),0))</f>
        <v/>
      </c>
      <c r="R59" s="34">
        <f>IF($K59="","",$K59*$Q59)</f>
        <v/>
      </c>
      <c r="S59" s="34">
        <f>IF($R59="","",$R59*'Parametros'!$F$5)</f>
        <v/>
      </c>
      <c r="T59" s="33" t="n"/>
      <c r="U59" s="33" t="n"/>
      <c r="V59" s="34">
        <f>IF($O59="","",MAX(0,$O59-$T59))</f>
        <v/>
      </c>
      <c r="W59" s="34">
        <f>IF($S59="","",MAX(0,$S59-$U59))</f>
        <v/>
      </c>
      <c r="X59" s="11">
        <f>IF($A59="","",IF(AND($V59&gt;=0,$W59&lt;&gt;""),"OK","Revisar"))</f>
        <v/>
      </c>
      <c r="Y59" s="6" t="n"/>
    </row>
    <row r="60">
      <c r="A60" s="4" t="n"/>
      <c r="B60" s="44" t="n"/>
      <c r="C60" s="6" t="n"/>
      <c r="D60" s="7" t="n"/>
      <c r="E60" s="6" t="n"/>
      <c r="F60" s="6" t="n"/>
      <c r="G60" s="6" t="n"/>
      <c r="H60" s="33" t="n"/>
      <c r="I60" s="33" t="n"/>
      <c r="J60" s="33" t="n"/>
      <c r="K60" s="34">
        <f>IF($H60="","",MAX(0,$H60-$J60))</f>
        <v/>
      </c>
      <c r="L60" s="35">
        <f>IF($F60="","",IFERROR(VLOOKUP($F60,'Parametros'!$A$4:$D$7,2,FALSE),0))</f>
        <v/>
      </c>
      <c r="M60" s="34">
        <f>IF($K60="","",$K60*$L60)</f>
        <v/>
      </c>
      <c r="N60" s="35">
        <f>IF($F60="","",'Parametros'!$F$7)</f>
        <v/>
      </c>
      <c r="O60" s="34">
        <f>IF($M60="","",$M60*'Parametros'!$F$4)</f>
        <v/>
      </c>
      <c r="P60" s="34">
        <f>IF($M60="","",MAX(0,$M60-'Parametros'!$F$6/3)*$N60)</f>
        <v/>
      </c>
      <c r="Q60" s="35">
        <f>IF($F60="","",IFERROR(VLOOKUP($F60,'Parametros'!$A$4:$D$7,3,FALSE),0))</f>
        <v/>
      </c>
      <c r="R60" s="34">
        <f>IF($K60="","",$K60*$Q60)</f>
        <v/>
      </c>
      <c r="S60" s="34">
        <f>IF($R60="","",$R60*'Parametros'!$F$5)</f>
        <v/>
      </c>
      <c r="T60" s="33" t="n"/>
      <c r="U60" s="33" t="n"/>
      <c r="V60" s="34">
        <f>IF($O60="","",MAX(0,$O60-$T60))</f>
        <v/>
      </c>
      <c r="W60" s="34">
        <f>IF($S60="","",MAX(0,$S60-$U60))</f>
        <v/>
      </c>
      <c r="X60" s="11">
        <f>IF($A60="","",IF(AND($V60&gt;=0,$W60&lt;&gt;""),"OK","Revisar"))</f>
        <v/>
      </c>
      <c r="Y60" s="6" t="n"/>
    </row>
    <row r="61">
      <c r="A61" s="4" t="n"/>
      <c r="B61" s="44" t="n"/>
      <c r="C61" s="6" t="n"/>
      <c r="D61" s="7" t="n"/>
      <c r="E61" s="6" t="n"/>
      <c r="F61" s="6" t="n"/>
      <c r="G61" s="6" t="n"/>
      <c r="H61" s="33" t="n"/>
      <c r="I61" s="33" t="n"/>
      <c r="J61" s="33" t="n"/>
      <c r="K61" s="34">
        <f>IF($H61="","",MAX(0,$H61-$J61))</f>
        <v/>
      </c>
      <c r="L61" s="35">
        <f>IF($F61="","",IFERROR(VLOOKUP($F61,'Parametros'!$A$4:$D$7,2,FALSE),0))</f>
        <v/>
      </c>
      <c r="M61" s="34">
        <f>IF($K61="","",$K61*$L61)</f>
        <v/>
      </c>
      <c r="N61" s="35">
        <f>IF($F61="","",'Parametros'!$F$7)</f>
        <v/>
      </c>
      <c r="O61" s="34">
        <f>IF($M61="","",$M61*'Parametros'!$F$4)</f>
        <v/>
      </c>
      <c r="P61" s="34">
        <f>IF($M61="","",MAX(0,$M61-'Parametros'!$F$6/3)*$N61)</f>
        <v/>
      </c>
      <c r="Q61" s="35">
        <f>IF($F61="","",IFERROR(VLOOKUP($F61,'Parametros'!$A$4:$D$7,3,FALSE),0))</f>
        <v/>
      </c>
      <c r="R61" s="34">
        <f>IF($K61="","",$K61*$Q61)</f>
        <v/>
      </c>
      <c r="S61" s="34">
        <f>IF($R61="","",$R61*'Parametros'!$F$5)</f>
        <v/>
      </c>
      <c r="T61" s="33" t="n"/>
      <c r="U61" s="33" t="n"/>
      <c r="V61" s="34">
        <f>IF($O61="","",MAX(0,$O61-$T61))</f>
        <v/>
      </c>
      <c r="W61" s="34">
        <f>IF($S61="","",MAX(0,$S61-$U61))</f>
        <v/>
      </c>
      <c r="X61" s="11">
        <f>IF($A61="","",IF(AND($V61&gt;=0,$W61&lt;&gt;""),"OK","Revisar"))</f>
        <v/>
      </c>
      <c r="Y61" s="6" t="n"/>
    </row>
    <row r="62">
      <c r="A62" s="4" t="n"/>
      <c r="B62" s="44" t="n"/>
      <c r="C62" s="6" t="n"/>
      <c r="D62" s="7" t="n"/>
      <c r="E62" s="6" t="n"/>
      <c r="F62" s="6" t="n"/>
      <c r="G62" s="6" t="n"/>
      <c r="H62" s="33" t="n"/>
      <c r="I62" s="33" t="n"/>
      <c r="J62" s="33" t="n"/>
      <c r="K62" s="34">
        <f>IF($H62="","",MAX(0,$H62-$J62))</f>
        <v/>
      </c>
      <c r="L62" s="35">
        <f>IF($F62="","",IFERROR(VLOOKUP($F62,'Parametros'!$A$4:$D$7,2,FALSE),0))</f>
        <v/>
      </c>
      <c r="M62" s="34">
        <f>IF($K62="","",$K62*$L62)</f>
        <v/>
      </c>
      <c r="N62" s="35">
        <f>IF($F62="","",'Parametros'!$F$7)</f>
        <v/>
      </c>
      <c r="O62" s="34">
        <f>IF($M62="","",$M62*'Parametros'!$F$4)</f>
        <v/>
      </c>
      <c r="P62" s="34">
        <f>IF($M62="","",MAX(0,$M62-'Parametros'!$F$6/3)*$N62)</f>
        <v/>
      </c>
      <c r="Q62" s="35">
        <f>IF($F62="","",IFERROR(VLOOKUP($F62,'Parametros'!$A$4:$D$7,3,FALSE),0))</f>
        <v/>
      </c>
      <c r="R62" s="34">
        <f>IF($K62="","",$K62*$Q62)</f>
        <v/>
      </c>
      <c r="S62" s="34">
        <f>IF($R62="","",$R62*'Parametros'!$F$5)</f>
        <v/>
      </c>
      <c r="T62" s="33" t="n"/>
      <c r="U62" s="33" t="n"/>
      <c r="V62" s="34">
        <f>IF($O62="","",MAX(0,$O62-$T62))</f>
        <v/>
      </c>
      <c r="W62" s="34">
        <f>IF($S62="","",MAX(0,$S62-$U62))</f>
        <v/>
      </c>
      <c r="X62" s="11">
        <f>IF($A62="","",IF(AND($V62&gt;=0,$W62&lt;&gt;""),"OK","Revisar"))</f>
        <v/>
      </c>
      <c r="Y62" s="6" t="n"/>
    </row>
    <row r="63">
      <c r="A63" s="4" t="n"/>
      <c r="B63" s="44" t="n"/>
      <c r="C63" s="6" t="n"/>
      <c r="D63" s="7" t="n"/>
      <c r="E63" s="6" t="n"/>
      <c r="F63" s="6" t="n"/>
      <c r="G63" s="6" t="n"/>
      <c r="H63" s="33" t="n"/>
      <c r="I63" s="33" t="n"/>
      <c r="J63" s="33" t="n"/>
      <c r="K63" s="34">
        <f>IF($H63="","",MAX(0,$H63-$J63))</f>
        <v/>
      </c>
      <c r="L63" s="35">
        <f>IF($F63="","",IFERROR(VLOOKUP($F63,'Parametros'!$A$4:$D$7,2,FALSE),0))</f>
        <v/>
      </c>
      <c r="M63" s="34">
        <f>IF($K63="","",$K63*$L63)</f>
        <v/>
      </c>
      <c r="N63" s="35">
        <f>IF($F63="","",'Parametros'!$F$7)</f>
        <v/>
      </c>
      <c r="O63" s="34">
        <f>IF($M63="","",$M63*'Parametros'!$F$4)</f>
        <v/>
      </c>
      <c r="P63" s="34">
        <f>IF($M63="","",MAX(0,$M63-'Parametros'!$F$6/3)*$N63)</f>
        <v/>
      </c>
      <c r="Q63" s="35">
        <f>IF($F63="","",IFERROR(VLOOKUP($F63,'Parametros'!$A$4:$D$7,3,FALSE),0))</f>
        <v/>
      </c>
      <c r="R63" s="34">
        <f>IF($K63="","",$K63*$Q63)</f>
        <v/>
      </c>
      <c r="S63" s="34">
        <f>IF($R63="","",$R63*'Parametros'!$F$5)</f>
        <v/>
      </c>
      <c r="T63" s="33" t="n"/>
      <c r="U63" s="33" t="n"/>
      <c r="V63" s="34">
        <f>IF($O63="","",MAX(0,$O63-$T63))</f>
        <v/>
      </c>
      <c r="W63" s="34">
        <f>IF($S63="","",MAX(0,$S63-$U63))</f>
        <v/>
      </c>
      <c r="X63" s="11">
        <f>IF($A63="","",IF(AND($V63&gt;=0,$W63&lt;&gt;""),"OK","Revisar"))</f>
        <v/>
      </c>
      <c r="Y63" s="6" t="n"/>
    </row>
    <row r="64">
      <c r="A64" s="4" t="n"/>
      <c r="B64" s="44" t="n"/>
      <c r="C64" s="6" t="n"/>
      <c r="D64" s="7" t="n"/>
      <c r="E64" s="6" t="n"/>
      <c r="F64" s="6" t="n"/>
      <c r="G64" s="6" t="n"/>
      <c r="H64" s="33" t="n"/>
      <c r="I64" s="33" t="n"/>
      <c r="J64" s="33" t="n"/>
      <c r="K64" s="34">
        <f>IF($H64="","",MAX(0,$H64-$J64))</f>
        <v/>
      </c>
      <c r="L64" s="35">
        <f>IF($F64="","",IFERROR(VLOOKUP($F64,'Parametros'!$A$4:$D$7,2,FALSE),0))</f>
        <v/>
      </c>
      <c r="M64" s="34">
        <f>IF($K64="","",$K64*$L64)</f>
        <v/>
      </c>
      <c r="N64" s="35">
        <f>IF($F64="","",'Parametros'!$F$7)</f>
        <v/>
      </c>
      <c r="O64" s="34">
        <f>IF($M64="","",$M64*'Parametros'!$F$4)</f>
        <v/>
      </c>
      <c r="P64" s="34">
        <f>IF($M64="","",MAX(0,$M64-'Parametros'!$F$6/3)*$N64)</f>
        <v/>
      </c>
      <c r="Q64" s="35">
        <f>IF($F64="","",IFERROR(VLOOKUP($F64,'Parametros'!$A$4:$D$7,3,FALSE),0))</f>
        <v/>
      </c>
      <c r="R64" s="34">
        <f>IF($K64="","",$K64*$Q64)</f>
        <v/>
      </c>
      <c r="S64" s="34">
        <f>IF($R64="","",$R64*'Parametros'!$F$5)</f>
        <v/>
      </c>
      <c r="T64" s="33" t="n"/>
      <c r="U64" s="33" t="n"/>
      <c r="V64" s="34">
        <f>IF($O64="","",MAX(0,$O64-$T64))</f>
        <v/>
      </c>
      <c r="W64" s="34">
        <f>IF($S64="","",MAX(0,$S64-$U64))</f>
        <v/>
      </c>
      <c r="X64" s="11">
        <f>IF($A64="","",IF(AND($V64&gt;=0,$W64&lt;&gt;""),"OK","Revisar"))</f>
        <v/>
      </c>
      <c r="Y64" s="6" t="n"/>
    </row>
    <row r="65">
      <c r="A65" s="4" t="n"/>
      <c r="B65" s="44" t="n"/>
      <c r="C65" s="6" t="n"/>
      <c r="D65" s="7" t="n"/>
      <c r="E65" s="6" t="n"/>
      <c r="F65" s="6" t="n"/>
      <c r="G65" s="6" t="n"/>
      <c r="H65" s="33" t="n"/>
      <c r="I65" s="33" t="n"/>
      <c r="J65" s="33" t="n"/>
      <c r="K65" s="34">
        <f>IF($H65="","",MAX(0,$H65-$J65))</f>
        <v/>
      </c>
      <c r="L65" s="35">
        <f>IF($F65="","",IFERROR(VLOOKUP($F65,'Parametros'!$A$4:$D$7,2,FALSE),0))</f>
        <v/>
      </c>
      <c r="M65" s="34">
        <f>IF($K65="","",$K65*$L65)</f>
        <v/>
      </c>
      <c r="N65" s="35">
        <f>IF($F65="","",'Parametros'!$F$7)</f>
        <v/>
      </c>
      <c r="O65" s="34">
        <f>IF($M65="","",$M65*'Parametros'!$F$4)</f>
        <v/>
      </c>
      <c r="P65" s="34">
        <f>IF($M65="","",MAX(0,$M65-'Parametros'!$F$6/3)*$N65)</f>
        <v/>
      </c>
      <c r="Q65" s="35">
        <f>IF($F65="","",IFERROR(VLOOKUP($F65,'Parametros'!$A$4:$D$7,3,FALSE),0))</f>
        <v/>
      </c>
      <c r="R65" s="34">
        <f>IF($K65="","",$K65*$Q65)</f>
        <v/>
      </c>
      <c r="S65" s="34">
        <f>IF($R65="","",$R65*'Parametros'!$F$5)</f>
        <v/>
      </c>
      <c r="T65" s="33" t="n"/>
      <c r="U65" s="33" t="n"/>
      <c r="V65" s="34">
        <f>IF($O65="","",MAX(0,$O65-$T65))</f>
        <v/>
      </c>
      <c r="W65" s="34">
        <f>IF($S65="","",MAX(0,$S65-$U65))</f>
        <v/>
      </c>
      <c r="X65" s="11">
        <f>IF($A65="","",IF(AND($V65&gt;=0,$W65&lt;&gt;""),"OK","Revisar"))</f>
        <v/>
      </c>
      <c r="Y65" s="6" t="n"/>
    </row>
    <row r="66">
      <c r="A66" s="4" t="n"/>
      <c r="B66" s="44" t="n"/>
      <c r="C66" s="6" t="n"/>
      <c r="D66" s="7" t="n"/>
      <c r="E66" s="6" t="n"/>
      <c r="F66" s="6" t="n"/>
      <c r="G66" s="6" t="n"/>
      <c r="H66" s="33" t="n"/>
      <c r="I66" s="33" t="n"/>
      <c r="J66" s="33" t="n"/>
      <c r="K66" s="34">
        <f>IF($H66="","",MAX(0,$H66-$J66))</f>
        <v/>
      </c>
      <c r="L66" s="35">
        <f>IF($F66="","",IFERROR(VLOOKUP($F66,'Parametros'!$A$4:$D$7,2,FALSE),0))</f>
        <v/>
      </c>
      <c r="M66" s="34">
        <f>IF($K66="","",$K66*$L66)</f>
        <v/>
      </c>
      <c r="N66" s="35">
        <f>IF($F66="","",'Parametros'!$F$7)</f>
        <v/>
      </c>
      <c r="O66" s="34">
        <f>IF($M66="","",$M66*'Parametros'!$F$4)</f>
        <v/>
      </c>
      <c r="P66" s="34">
        <f>IF($M66="","",MAX(0,$M66-'Parametros'!$F$6/3)*$N66)</f>
        <v/>
      </c>
      <c r="Q66" s="35">
        <f>IF($F66="","",IFERROR(VLOOKUP($F66,'Parametros'!$A$4:$D$7,3,FALSE),0))</f>
        <v/>
      </c>
      <c r="R66" s="34">
        <f>IF($K66="","",$K66*$Q66)</f>
        <v/>
      </c>
      <c r="S66" s="34">
        <f>IF($R66="","",$R66*'Parametros'!$F$5)</f>
        <v/>
      </c>
      <c r="T66" s="33" t="n"/>
      <c r="U66" s="33" t="n"/>
      <c r="V66" s="34">
        <f>IF($O66="","",MAX(0,$O66-$T66))</f>
        <v/>
      </c>
      <c r="W66" s="34">
        <f>IF($S66="","",MAX(0,$S66-$U66))</f>
        <v/>
      </c>
      <c r="X66" s="11">
        <f>IF($A66="","",IF(AND($V66&gt;=0,$W66&lt;&gt;""),"OK","Revisar"))</f>
        <v/>
      </c>
      <c r="Y66" s="6" t="n"/>
    </row>
    <row r="67">
      <c r="A67" s="4" t="n"/>
      <c r="B67" s="44" t="n"/>
      <c r="C67" s="6" t="n"/>
      <c r="D67" s="7" t="n"/>
      <c r="E67" s="6" t="n"/>
      <c r="F67" s="6" t="n"/>
      <c r="G67" s="6" t="n"/>
      <c r="H67" s="33" t="n"/>
      <c r="I67" s="33" t="n"/>
      <c r="J67" s="33" t="n"/>
      <c r="K67" s="34">
        <f>IF($H67="","",MAX(0,$H67-$J67))</f>
        <v/>
      </c>
      <c r="L67" s="35">
        <f>IF($F67="","",IFERROR(VLOOKUP($F67,'Parametros'!$A$4:$D$7,2,FALSE),0))</f>
        <v/>
      </c>
      <c r="M67" s="34">
        <f>IF($K67="","",$K67*$L67)</f>
        <v/>
      </c>
      <c r="N67" s="35">
        <f>IF($F67="","",'Parametros'!$F$7)</f>
        <v/>
      </c>
      <c r="O67" s="34">
        <f>IF($M67="","",$M67*'Parametros'!$F$4)</f>
        <v/>
      </c>
      <c r="P67" s="34">
        <f>IF($M67="","",MAX(0,$M67-'Parametros'!$F$6/3)*$N67)</f>
        <v/>
      </c>
      <c r="Q67" s="35">
        <f>IF($F67="","",IFERROR(VLOOKUP($F67,'Parametros'!$A$4:$D$7,3,FALSE),0))</f>
        <v/>
      </c>
      <c r="R67" s="34">
        <f>IF($K67="","",$K67*$Q67)</f>
        <v/>
      </c>
      <c r="S67" s="34">
        <f>IF($R67="","",$R67*'Parametros'!$F$5)</f>
        <v/>
      </c>
      <c r="T67" s="33" t="n"/>
      <c r="U67" s="33" t="n"/>
      <c r="V67" s="34">
        <f>IF($O67="","",MAX(0,$O67-$T67))</f>
        <v/>
      </c>
      <c r="W67" s="34">
        <f>IF($S67="","",MAX(0,$S67-$U67))</f>
        <v/>
      </c>
      <c r="X67" s="11">
        <f>IF($A67="","",IF(AND($V67&gt;=0,$W67&lt;&gt;""),"OK","Revisar"))</f>
        <v/>
      </c>
      <c r="Y67" s="6" t="n"/>
    </row>
    <row r="68">
      <c r="A68" s="4" t="n"/>
      <c r="B68" s="44" t="n"/>
      <c r="C68" s="6" t="n"/>
      <c r="D68" s="7" t="n"/>
      <c r="E68" s="6" t="n"/>
      <c r="F68" s="6" t="n"/>
      <c r="G68" s="6" t="n"/>
      <c r="H68" s="33" t="n"/>
      <c r="I68" s="33" t="n"/>
      <c r="J68" s="33" t="n"/>
      <c r="K68" s="34">
        <f>IF($H68="","",MAX(0,$H68-$J68))</f>
        <v/>
      </c>
      <c r="L68" s="35">
        <f>IF($F68="","",IFERROR(VLOOKUP($F68,'Parametros'!$A$4:$D$7,2,FALSE),0))</f>
        <v/>
      </c>
      <c r="M68" s="34">
        <f>IF($K68="","",$K68*$L68)</f>
        <v/>
      </c>
      <c r="N68" s="35">
        <f>IF($F68="","",'Parametros'!$F$7)</f>
        <v/>
      </c>
      <c r="O68" s="34">
        <f>IF($M68="","",$M68*'Parametros'!$F$4)</f>
        <v/>
      </c>
      <c r="P68" s="34">
        <f>IF($M68="","",MAX(0,$M68-'Parametros'!$F$6/3)*$N68)</f>
        <v/>
      </c>
      <c r="Q68" s="35">
        <f>IF($F68="","",IFERROR(VLOOKUP($F68,'Parametros'!$A$4:$D$7,3,FALSE),0))</f>
        <v/>
      </c>
      <c r="R68" s="34">
        <f>IF($K68="","",$K68*$Q68)</f>
        <v/>
      </c>
      <c r="S68" s="34">
        <f>IF($R68="","",$R68*'Parametros'!$F$5)</f>
        <v/>
      </c>
      <c r="T68" s="33" t="n"/>
      <c r="U68" s="33" t="n"/>
      <c r="V68" s="34">
        <f>IF($O68="","",MAX(0,$O68-$T68))</f>
        <v/>
      </c>
      <c r="W68" s="34">
        <f>IF($S68="","",MAX(0,$S68-$U68))</f>
        <v/>
      </c>
      <c r="X68" s="11">
        <f>IF($A68="","",IF(AND($V68&gt;=0,$W68&lt;&gt;""),"OK","Revisar"))</f>
        <v/>
      </c>
      <c r="Y68" s="6" t="n"/>
    </row>
    <row r="69">
      <c r="A69" s="4" t="n"/>
      <c r="B69" s="44" t="n"/>
      <c r="C69" s="6" t="n"/>
      <c r="D69" s="7" t="n"/>
      <c r="E69" s="6" t="n"/>
      <c r="F69" s="6" t="n"/>
      <c r="G69" s="6" t="n"/>
      <c r="H69" s="33" t="n"/>
      <c r="I69" s="33" t="n"/>
      <c r="J69" s="33" t="n"/>
      <c r="K69" s="34">
        <f>IF($H69="","",MAX(0,$H69-$J69))</f>
        <v/>
      </c>
      <c r="L69" s="35">
        <f>IF($F69="","",IFERROR(VLOOKUP($F69,'Parametros'!$A$4:$D$7,2,FALSE),0))</f>
        <v/>
      </c>
      <c r="M69" s="34">
        <f>IF($K69="","",$K69*$L69)</f>
        <v/>
      </c>
      <c r="N69" s="35">
        <f>IF($F69="","",'Parametros'!$F$7)</f>
        <v/>
      </c>
      <c r="O69" s="34">
        <f>IF($M69="","",$M69*'Parametros'!$F$4)</f>
        <v/>
      </c>
      <c r="P69" s="34">
        <f>IF($M69="","",MAX(0,$M69-'Parametros'!$F$6/3)*$N69)</f>
        <v/>
      </c>
      <c r="Q69" s="35">
        <f>IF($F69="","",IFERROR(VLOOKUP($F69,'Parametros'!$A$4:$D$7,3,FALSE),0))</f>
        <v/>
      </c>
      <c r="R69" s="34">
        <f>IF($K69="","",$K69*$Q69)</f>
        <v/>
      </c>
      <c r="S69" s="34">
        <f>IF($R69="","",$R69*'Parametros'!$F$5)</f>
        <v/>
      </c>
      <c r="T69" s="33" t="n"/>
      <c r="U69" s="33" t="n"/>
      <c r="V69" s="34">
        <f>IF($O69="","",MAX(0,$O69-$T69))</f>
        <v/>
      </c>
      <c r="W69" s="34">
        <f>IF($S69="","",MAX(0,$S69-$U69))</f>
        <v/>
      </c>
      <c r="X69" s="11">
        <f>IF($A69="","",IF(AND($V69&gt;=0,$W69&lt;&gt;""),"OK","Revisar"))</f>
        <v/>
      </c>
      <c r="Y69" s="6" t="n"/>
    </row>
    <row r="70">
      <c r="A70" s="4" t="n"/>
      <c r="B70" s="44" t="n"/>
      <c r="C70" s="6" t="n"/>
      <c r="D70" s="7" t="n"/>
      <c r="E70" s="6" t="n"/>
      <c r="F70" s="6" t="n"/>
      <c r="G70" s="6" t="n"/>
      <c r="H70" s="33" t="n"/>
      <c r="I70" s="33" t="n"/>
      <c r="J70" s="33" t="n"/>
      <c r="K70" s="34">
        <f>IF($H70="","",MAX(0,$H70-$J70))</f>
        <v/>
      </c>
      <c r="L70" s="35">
        <f>IF($F70="","",IFERROR(VLOOKUP($F70,'Parametros'!$A$4:$D$7,2,FALSE),0))</f>
        <v/>
      </c>
      <c r="M70" s="34">
        <f>IF($K70="","",$K70*$L70)</f>
        <v/>
      </c>
      <c r="N70" s="35">
        <f>IF($F70="","",'Parametros'!$F$7)</f>
        <v/>
      </c>
      <c r="O70" s="34">
        <f>IF($M70="","",$M70*'Parametros'!$F$4)</f>
        <v/>
      </c>
      <c r="P70" s="34">
        <f>IF($M70="","",MAX(0,$M70-'Parametros'!$F$6/3)*$N70)</f>
        <v/>
      </c>
      <c r="Q70" s="35">
        <f>IF($F70="","",IFERROR(VLOOKUP($F70,'Parametros'!$A$4:$D$7,3,FALSE),0))</f>
        <v/>
      </c>
      <c r="R70" s="34">
        <f>IF($K70="","",$K70*$Q70)</f>
        <v/>
      </c>
      <c r="S70" s="34">
        <f>IF($R70="","",$R70*'Parametros'!$F$5)</f>
        <v/>
      </c>
      <c r="T70" s="33" t="n"/>
      <c r="U70" s="33" t="n"/>
      <c r="V70" s="34">
        <f>IF($O70="","",MAX(0,$O70-$T70))</f>
        <v/>
      </c>
      <c r="W70" s="34">
        <f>IF($S70="","",MAX(0,$S70-$U70))</f>
        <v/>
      </c>
      <c r="X70" s="11">
        <f>IF($A70="","",IF(AND($V70&gt;=0,$W70&lt;&gt;""),"OK","Revisar"))</f>
        <v/>
      </c>
      <c r="Y70" s="6" t="n"/>
    </row>
    <row r="71">
      <c r="A71" s="4" t="n"/>
      <c r="B71" s="44" t="n"/>
      <c r="C71" s="6" t="n"/>
      <c r="D71" s="7" t="n"/>
      <c r="E71" s="6" t="n"/>
      <c r="F71" s="6" t="n"/>
      <c r="G71" s="6" t="n"/>
      <c r="H71" s="33" t="n"/>
      <c r="I71" s="33" t="n"/>
      <c r="J71" s="33" t="n"/>
      <c r="K71" s="34">
        <f>IF($H71="","",MAX(0,$H71-$J71))</f>
        <v/>
      </c>
      <c r="L71" s="35">
        <f>IF($F71="","",IFERROR(VLOOKUP($F71,'Parametros'!$A$4:$D$7,2,FALSE),0))</f>
        <v/>
      </c>
      <c r="M71" s="34">
        <f>IF($K71="","",$K71*$L71)</f>
        <v/>
      </c>
      <c r="N71" s="35">
        <f>IF($F71="","",'Parametros'!$F$7)</f>
        <v/>
      </c>
      <c r="O71" s="34">
        <f>IF($M71="","",$M71*'Parametros'!$F$4)</f>
        <v/>
      </c>
      <c r="P71" s="34">
        <f>IF($M71="","",MAX(0,$M71-'Parametros'!$F$6/3)*$N71)</f>
        <v/>
      </c>
      <c r="Q71" s="35">
        <f>IF($F71="","",IFERROR(VLOOKUP($F71,'Parametros'!$A$4:$D$7,3,FALSE),0))</f>
        <v/>
      </c>
      <c r="R71" s="34">
        <f>IF($K71="","",$K71*$Q71)</f>
        <v/>
      </c>
      <c r="S71" s="34">
        <f>IF($R71="","",$R71*'Parametros'!$F$5)</f>
        <v/>
      </c>
      <c r="T71" s="33" t="n"/>
      <c r="U71" s="33" t="n"/>
      <c r="V71" s="34">
        <f>IF($O71="","",MAX(0,$O71-$T71))</f>
        <v/>
      </c>
      <c r="W71" s="34">
        <f>IF($S71="","",MAX(0,$S71-$U71))</f>
        <v/>
      </c>
      <c r="X71" s="11">
        <f>IF($A71="","",IF(AND($V71&gt;=0,$W71&lt;&gt;""),"OK","Revisar"))</f>
        <v/>
      </c>
      <c r="Y71" s="6" t="n"/>
    </row>
    <row r="72">
      <c r="A72" s="4" t="n"/>
      <c r="B72" s="44" t="n"/>
      <c r="C72" s="6" t="n"/>
      <c r="D72" s="7" t="n"/>
      <c r="E72" s="6" t="n"/>
      <c r="F72" s="6" t="n"/>
      <c r="G72" s="6" t="n"/>
      <c r="H72" s="33" t="n"/>
      <c r="I72" s="33" t="n"/>
      <c r="J72" s="33" t="n"/>
      <c r="K72" s="34">
        <f>IF($H72="","",MAX(0,$H72-$J72))</f>
        <v/>
      </c>
      <c r="L72" s="35">
        <f>IF($F72="","",IFERROR(VLOOKUP($F72,'Parametros'!$A$4:$D$7,2,FALSE),0))</f>
        <v/>
      </c>
      <c r="M72" s="34">
        <f>IF($K72="","",$K72*$L72)</f>
        <v/>
      </c>
      <c r="N72" s="35">
        <f>IF($F72="","",'Parametros'!$F$7)</f>
        <v/>
      </c>
      <c r="O72" s="34">
        <f>IF($M72="","",$M72*'Parametros'!$F$4)</f>
        <v/>
      </c>
      <c r="P72" s="34">
        <f>IF($M72="","",MAX(0,$M72-'Parametros'!$F$6/3)*$N72)</f>
        <v/>
      </c>
      <c r="Q72" s="35">
        <f>IF($F72="","",IFERROR(VLOOKUP($F72,'Parametros'!$A$4:$D$7,3,FALSE),0))</f>
        <v/>
      </c>
      <c r="R72" s="34">
        <f>IF($K72="","",$K72*$Q72)</f>
        <v/>
      </c>
      <c r="S72" s="34">
        <f>IF($R72="","",$R72*'Parametros'!$F$5)</f>
        <v/>
      </c>
      <c r="T72" s="33" t="n"/>
      <c r="U72" s="33" t="n"/>
      <c r="V72" s="34">
        <f>IF($O72="","",MAX(0,$O72-$T72))</f>
        <v/>
      </c>
      <c r="W72" s="34">
        <f>IF($S72="","",MAX(0,$S72-$U72))</f>
        <v/>
      </c>
      <c r="X72" s="11">
        <f>IF($A72="","",IF(AND($V72&gt;=0,$W72&lt;&gt;""),"OK","Revisar"))</f>
        <v/>
      </c>
      <c r="Y72" s="6" t="n"/>
    </row>
    <row r="73">
      <c r="A73" s="4" t="n"/>
      <c r="B73" s="44" t="n"/>
      <c r="C73" s="6" t="n"/>
      <c r="D73" s="7" t="n"/>
      <c r="E73" s="6" t="n"/>
      <c r="F73" s="6" t="n"/>
      <c r="G73" s="6" t="n"/>
      <c r="H73" s="33" t="n"/>
      <c r="I73" s="33" t="n"/>
      <c r="J73" s="33" t="n"/>
      <c r="K73" s="34">
        <f>IF($H73="","",MAX(0,$H73-$J73))</f>
        <v/>
      </c>
      <c r="L73" s="35">
        <f>IF($F73="","",IFERROR(VLOOKUP($F73,'Parametros'!$A$4:$D$7,2,FALSE),0))</f>
        <v/>
      </c>
      <c r="M73" s="34">
        <f>IF($K73="","",$K73*$L73)</f>
        <v/>
      </c>
      <c r="N73" s="35">
        <f>IF($F73="","",'Parametros'!$F$7)</f>
        <v/>
      </c>
      <c r="O73" s="34">
        <f>IF($M73="","",$M73*'Parametros'!$F$4)</f>
        <v/>
      </c>
      <c r="P73" s="34">
        <f>IF($M73="","",MAX(0,$M73-'Parametros'!$F$6/3)*$N73)</f>
        <v/>
      </c>
      <c r="Q73" s="35">
        <f>IF($F73="","",IFERROR(VLOOKUP($F73,'Parametros'!$A$4:$D$7,3,FALSE),0))</f>
        <v/>
      </c>
      <c r="R73" s="34">
        <f>IF($K73="","",$K73*$Q73)</f>
        <v/>
      </c>
      <c r="S73" s="34">
        <f>IF($R73="","",$R73*'Parametros'!$F$5)</f>
        <v/>
      </c>
      <c r="T73" s="33" t="n"/>
      <c r="U73" s="33" t="n"/>
      <c r="V73" s="34">
        <f>IF($O73="","",MAX(0,$O73-$T73))</f>
        <v/>
      </c>
      <c r="W73" s="34">
        <f>IF($S73="","",MAX(0,$S73-$U73))</f>
        <v/>
      </c>
      <c r="X73" s="11">
        <f>IF($A73="","",IF(AND($V73&gt;=0,$W73&lt;&gt;""),"OK","Revisar"))</f>
        <v/>
      </c>
      <c r="Y73" s="6" t="n"/>
    </row>
    <row r="74">
      <c r="A74" s="4" t="n"/>
      <c r="B74" s="44" t="n"/>
      <c r="C74" s="6" t="n"/>
      <c r="D74" s="7" t="n"/>
      <c r="E74" s="6" t="n"/>
      <c r="F74" s="6" t="n"/>
      <c r="G74" s="6" t="n"/>
      <c r="H74" s="33" t="n"/>
      <c r="I74" s="33" t="n"/>
      <c r="J74" s="33" t="n"/>
      <c r="K74" s="34">
        <f>IF($H74="","",MAX(0,$H74-$J74))</f>
        <v/>
      </c>
      <c r="L74" s="35">
        <f>IF($F74="","",IFERROR(VLOOKUP($F74,'Parametros'!$A$4:$D$7,2,FALSE),0))</f>
        <v/>
      </c>
      <c r="M74" s="34">
        <f>IF($K74="","",$K74*$L74)</f>
        <v/>
      </c>
      <c r="N74" s="35">
        <f>IF($F74="","",'Parametros'!$F$7)</f>
        <v/>
      </c>
      <c r="O74" s="34">
        <f>IF($M74="","",$M74*'Parametros'!$F$4)</f>
        <v/>
      </c>
      <c r="P74" s="34">
        <f>IF($M74="","",MAX(0,$M74-'Parametros'!$F$6/3)*$N74)</f>
        <v/>
      </c>
      <c r="Q74" s="35">
        <f>IF($F74="","",IFERROR(VLOOKUP($F74,'Parametros'!$A$4:$D$7,3,FALSE),0))</f>
        <v/>
      </c>
      <c r="R74" s="34">
        <f>IF($K74="","",$K74*$Q74)</f>
        <v/>
      </c>
      <c r="S74" s="34">
        <f>IF($R74="","",$R74*'Parametros'!$F$5)</f>
        <v/>
      </c>
      <c r="T74" s="33" t="n"/>
      <c r="U74" s="33" t="n"/>
      <c r="V74" s="34">
        <f>IF($O74="","",MAX(0,$O74-$T74))</f>
        <v/>
      </c>
      <c r="W74" s="34">
        <f>IF($S74="","",MAX(0,$S74-$U74))</f>
        <v/>
      </c>
      <c r="X74" s="11">
        <f>IF($A74="","",IF(AND($V74&gt;=0,$W74&lt;&gt;""),"OK","Revisar"))</f>
        <v/>
      </c>
      <c r="Y74" s="6" t="n"/>
    </row>
    <row r="75">
      <c r="A75" s="4" t="n"/>
      <c r="B75" s="44" t="n"/>
      <c r="C75" s="6" t="n"/>
      <c r="D75" s="7" t="n"/>
      <c r="E75" s="6" t="n"/>
      <c r="F75" s="6" t="n"/>
      <c r="G75" s="6" t="n"/>
      <c r="H75" s="33" t="n"/>
      <c r="I75" s="33" t="n"/>
      <c r="J75" s="33" t="n"/>
      <c r="K75" s="34">
        <f>IF($H75="","",MAX(0,$H75-$J75))</f>
        <v/>
      </c>
      <c r="L75" s="35">
        <f>IF($F75="","",IFERROR(VLOOKUP($F75,'Parametros'!$A$4:$D$7,2,FALSE),0))</f>
        <v/>
      </c>
      <c r="M75" s="34">
        <f>IF($K75="","",$K75*$L75)</f>
        <v/>
      </c>
      <c r="N75" s="35">
        <f>IF($F75="","",'Parametros'!$F$7)</f>
        <v/>
      </c>
      <c r="O75" s="34">
        <f>IF($M75="","",$M75*'Parametros'!$F$4)</f>
        <v/>
      </c>
      <c r="P75" s="34">
        <f>IF($M75="","",MAX(0,$M75-'Parametros'!$F$6/3)*$N75)</f>
        <v/>
      </c>
      <c r="Q75" s="35">
        <f>IF($F75="","",IFERROR(VLOOKUP($F75,'Parametros'!$A$4:$D$7,3,FALSE),0))</f>
        <v/>
      </c>
      <c r="R75" s="34">
        <f>IF($K75="","",$K75*$Q75)</f>
        <v/>
      </c>
      <c r="S75" s="34">
        <f>IF($R75="","",$R75*'Parametros'!$F$5)</f>
        <v/>
      </c>
      <c r="T75" s="33" t="n"/>
      <c r="U75" s="33" t="n"/>
      <c r="V75" s="34">
        <f>IF($O75="","",MAX(0,$O75-$T75))</f>
        <v/>
      </c>
      <c r="W75" s="34">
        <f>IF($S75="","",MAX(0,$S75-$U75))</f>
        <v/>
      </c>
      <c r="X75" s="11">
        <f>IF($A75="","",IF(AND($V75&gt;=0,$W75&lt;&gt;""),"OK","Revisar"))</f>
        <v/>
      </c>
      <c r="Y75" s="6" t="n"/>
    </row>
    <row r="76">
      <c r="A76" s="4" t="n"/>
      <c r="B76" s="44" t="n"/>
      <c r="C76" s="6" t="n"/>
      <c r="D76" s="7" t="n"/>
      <c r="E76" s="6" t="n"/>
      <c r="F76" s="6" t="n"/>
      <c r="G76" s="6" t="n"/>
      <c r="H76" s="33" t="n"/>
      <c r="I76" s="33" t="n"/>
      <c r="J76" s="33" t="n"/>
      <c r="K76" s="34">
        <f>IF($H76="","",MAX(0,$H76-$J76))</f>
        <v/>
      </c>
      <c r="L76" s="35">
        <f>IF($F76="","",IFERROR(VLOOKUP($F76,'Parametros'!$A$4:$D$7,2,FALSE),0))</f>
        <v/>
      </c>
      <c r="M76" s="34">
        <f>IF($K76="","",$K76*$L76)</f>
        <v/>
      </c>
      <c r="N76" s="35">
        <f>IF($F76="","",'Parametros'!$F$7)</f>
        <v/>
      </c>
      <c r="O76" s="34">
        <f>IF($M76="","",$M76*'Parametros'!$F$4)</f>
        <v/>
      </c>
      <c r="P76" s="34">
        <f>IF($M76="","",MAX(0,$M76-'Parametros'!$F$6/3)*$N76)</f>
        <v/>
      </c>
      <c r="Q76" s="35">
        <f>IF($F76="","",IFERROR(VLOOKUP($F76,'Parametros'!$A$4:$D$7,3,FALSE),0))</f>
        <v/>
      </c>
      <c r="R76" s="34">
        <f>IF($K76="","",$K76*$Q76)</f>
        <v/>
      </c>
      <c r="S76" s="34">
        <f>IF($R76="","",$R76*'Parametros'!$F$5)</f>
        <v/>
      </c>
      <c r="T76" s="33" t="n"/>
      <c r="U76" s="33" t="n"/>
      <c r="V76" s="34">
        <f>IF($O76="","",MAX(0,$O76-$T76))</f>
        <v/>
      </c>
      <c r="W76" s="34">
        <f>IF($S76="","",MAX(0,$S76-$U76))</f>
        <v/>
      </c>
      <c r="X76" s="11">
        <f>IF($A76="","",IF(AND($V76&gt;=0,$W76&lt;&gt;""),"OK","Revisar"))</f>
        <v/>
      </c>
      <c r="Y76" s="6" t="n"/>
    </row>
    <row r="77">
      <c r="A77" s="4" t="n"/>
      <c r="B77" s="44" t="n"/>
      <c r="C77" s="6" t="n"/>
      <c r="D77" s="7" t="n"/>
      <c r="E77" s="6" t="n"/>
      <c r="F77" s="6" t="n"/>
      <c r="G77" s="6" t="n"/>
      <c r="H77" s="33" t="n"/>
      <c r="I77" s="33" t="n"/>
      <c r="J77" s="33" t="n"/>
      <c r="K77" s="34">
        <f>IF($H77="","",MAX(0,$H77-$J77))</f>
        <v/>
      </c>
      <c r="L77" s="35">
        <f>IF($F77="","",IFERROR(VLOOKUP($F77,'Parametros'!$A$4:$D$7,2,FALSE),0))</f>
        <v/>
      </c>
      <c r="M77" s="34">
        <f>IF($K77="","",$K77*$L77)</f>
        <v/>
      </c>
      <c r="N77" s="35">
        <f>IF($F77="","",'Parametros'!$F$7)</f>
        <v/>
      </c>
      <c r="O77" s="34">
        <f>IF($M77="","",$M77*'Parametros'!$F$4)</f>
        <v/>
      </c>
      <c r="P77" s="34">
        <f>IF($M77="","",MAX(0,$M77-'Parametros'!$F$6/3)*$N77)</f>
        <v/>
      </c>
      <c r="Q77" s="35">
        <f>IF($F77="","",IFERROR(VLOOKUP($F77,'Parametros'!$A$4:$D$7,3,FALSE),0))</f>
        <v/>
      </c>
      <c r="R77" s="34">
        <f>IF($K77="","",$K77*$Q77)</f>
        <v/>
      </c>
      <c r="S77" s="34">
        <f>IF($R77="","",$R77*'Parametros'!$F$5)</f>
        <v/>
      </c>
      <c r="T77" s="33" t="n"/>
      <c r="U77" s="33" t="n"/>
      <c r="V77" s="34">
        <f>IF($O77="","",MAX(0,$O77-$T77))</f>
        <v/>
      </c>
      <c r="W77" s="34">
        <f>IF($S77="","",MAX(0,$S77-$U77))</f>
        <v/>
      </c>
      <c r="X77" s="11">
        <f>IF($A77="","",IF(AND($V77&gt;=0,$W77&lt;&gt;""),"OK","Revisar"))</f>
        <v/>
      </c>
      <c r="Y77" s="6" t="n"/>
    </row>
    <row r="78">
      <c r="A78" s="4" t="n"/>
      <c r="B78" s="44" t="n"/>
      <c r="C78" s="6" t="n"/>
      <c r="D78" s="7" t="n"/>
      <c r="E78" s="6" t="n"/>
      <c r="F78" s="6" t="n"/>
      <c r="G78" s="6" t="n"/>
      <c r="H78" s="33" t="n"/>
      <c r="I78" s="33" t="n"/>
      <c r="J78" s="33" t="n"/>
      <c r="K78" s="34">
        <f>IF($H78="","",MAX(0,$H78-$J78))</f>
        <v/>
      </c>
      <c r="L78" s="35">
        <f>IF($F78="","",IFERROR(VLOOKUP($F78,'Parametros'!$A$4:$D$7,2,FALSE),0))</f>
        <v/>
      </c>
      <c r="M78" s="34">
        <f>IF($K78="","",$K78*$L78)</f>
        <v/>
      </c>
      <c r="N78" s="35">
        <f>IF($F78="","",'Parametros'!$F$7)</f>
        <v/>
      </c>
      <c r="O78" s="34">
        <f>IF($M78="","",$M78*'Parametros'!$F$4)</f>
        <v/>
      </c>
      <c r="P78" s="34">
        <f>IF($M78="","",MAX(0,$M78-'Parametros'!$F$6/3)*$N78)</f>
        <v/>
      </c>
      <c r="Q78" s="35">
        <f>IF($F78="","",IFERROR(VLOOKUP($F78,'Parametros'!$A$4:$D$7,3,FALSE),0))</f>
        <v/>
      </c>
      <c r="R78" s="34">
        <f>IF($K78="","",$K78*$Q78)</f>
        <v/>
      </c>
      <c r="S78" s="34">
        <f>IF($R78="","",$R78*'Parametros'!$F$5)</f>
        <v/>
      </c>
      <c r="T78" s="33" t="n"/>
      <c r="U78" s="33" t="n"/>
      <c r="V78" s="34">
        <f>IF($O78="","",MAX(0,$O78-$T78))</f>
        <v/>
      </c>
      <c r="W78" s="34">
        <f>IF($S78="","",MAX(0,$S78-$U78))</f>
        <v/>
      </c>
      <c r="X78" s="11">
        <f>IF($A78="","",IF(AND($V78&gt;=0,$W78&lt;&gt;""),"OK","Revisar"))</f>
        <v/>
      </c>
      <c r="Y78" s="6" t="n"/>
    </row>
    <row r="79">
      <c r="A79" s="4" t="n"/>
      <c r="B79" s="44" t="n"/>
      <c r="C79" s="6" t="n"/>
      <c r="D79" s="7" t="n"/>
      <c r="E79" s="6" t="n"/>
      <c r="F79" s="6" t="n"/>
      <c r="G79" s="6" t="n"/>
      <c r="H79" s="33" t="n"/>
      <c r="I79" s="33" t="n"/>
      <c r="J79" s="33" t="n"/>
      <c r="K79" s="34">
        <f>IF($H79="","",MAX(0,$H79-$J79))</f>
        <v/>
      </c>
      <c r="L79" s="35">
        <f>IF($F79="","",IFERROR(VLOOKUP($F79,'Parametros'!$A$4:$D$7,2,FALSE),0))</f>
        <v/>
      </c>
      <c r="M79" s="34">
        <f>IF($K79="","",$K79*$L79)</f>
        <v/>
      </c>
      <c r="N79" s="35">
        <f>IF($F79="","",'Parametros'!$F$7)</f>
        <v/>
      </c>
      <c r="O79" s="34">
        <f>IF($M79="","",$M79*'Parametros'!$F$4)</f>
        <v/>
      </c>
      <c r="P79" s="34">
        <f>IF($M79="","",MAX(0,$M79-'Parametros'!$F$6/3)*$N79)</f>
        <v/>
      </c>
      <c r="Q79" s="35">
        <f>IF($F79="","",IFERROR(VLOOKUP($F79,'Parametros'!$A$4:$D$7,3,FALSE),0))</f>
        <v/>
      </c>
      <c r="R79" s="34">
        <f>IF($K79="","",$K79*$Q79)</f>
        <v/>
      </c>
      <c r="S79" s="34">
        <f>IF($R79="","",$R79*'Parametros'!$F$5)</f>
        <v/>
      </c>
      <c r="T79" s="33" t="n"/>
      <c r="U79" s="33" t="n"/>
      <c r="V79" s="34">
        <f>IF($O79="","",MAX(0,$O79-$T79))</f>
        <v/>
      </c>
      <c r="W79" s="34">
        <f>IF($S79="","",MAX(0,$S79-$U79))</f>
        <v/>
      </c>
      <c r="X79" s="11">
        <f>IF($A79="","",IF(AND($V79&gt;=0,$W79&lt;&gt;""),"OK","Revisar"))</f>
        <v/>
      </c>
      <c r="Y79" s="6" t="n"/>
    </row>
    <row r="80">
      <c r="A80" s="4" t="n"/>
      <c r="B80" s="44" t="n"/>
      <c r="C80" s="6" t="n"/>
      <c r="D80" s="7" t="n"/>
      <c r="E80" s="6" t="n"/>
      <c r="F80" s="6" t="n"/>
      <c r="G80" s="6" t="n"/>
      <c r="H80" s="33" t="n"/>
      <c r="I80" s="33" t="n"/>
      <c r="J80" s="33" t="n"/>
      <c r="K80" s="34">
        <f>IF($H80="","",MAX(0,$H80-$J80))</f>
        <v/>
      </c>
      <c r="L80" s="35">
        <f>IF($F80="","",IFERROR(VLOOKUP($F80,'Parametros'!$A$4:$D$7,2,FALSE),0))</f>
        <v/>
      </c>
      <c r="M80" s="34">
        <f>IF($K80="","",$K80*$L80)</f>
        <v/>
      </c>
      <c r="N80" s="35">
        <f>IF($F80="","",'Parametros'!$F$7)</f>
        <v/>
      </c>
      <c r="O80" s="34">
        <f>IF($M80="","",$M80*'Parametros'!$F$4)</f>
        <v/>
      </c>
      <c r="P80" s="34">
        <f>IF($M80="","",MAX(0,$M80-'Parametros'!$F$6/3)*$N80)</f>
        <v/>
      </c>
      <c r="Q80" s="35">
        <f>IF($F80="","",IFERROR(VLOOKUP($F80,'Parametros'!$A$4:$D$7,3,FALSE),0))</f>
        <v/>
      </c>
      <c r="R80" s="34">
        <f>IF($K80="","",$K80*$Q80)</f>
        <v/>
      </c>
      <c r="S80" s="34">
        <f>IF($R80="","",$R80*'Parametros'!$F$5)</f>
        <v/>
      </c>
      <c r="T80" s="33" t="n"/>
      <c r="U80" s="33" t="n"/>
      <c r="V80" s="34">
        <f>IF($O80="","",MAX(0,$O80-$T80))</f>
        <v/>
      </c>
      <c r="W80" s="34">
        <f>IF($S80="","",MAX(0,$S80-$U80))</f>
        <v/>
      </c>
      <c r="X80" s="11">
        <f>IF($A80="","",IF(AND($V80&gt;=0,$W80&lt;&gt;""),"OK","Revisar"))</f>
        <v/>
      </c>
      <c r="Y80" s="6" t="n"/>
    </row>
    <row r="81">
      <c r="A81" s="4" t="n"/>
      <c r="B81" s="44" t="n"/>
      <c r="C81" s="6" t="n"/>
      <c r="D81" s="7" t="n"/>
      <c r="E81" s="6" t="n"/>
      <c r="F81" s="6" t="n"/>
      <c r="G81" s="6" t="n"/>
      <c r="H81" s="33" t="n"/>
      <c r="I81" s="33" t="n"/>
      <c r="J81" s="33" t="n"/>
      <c r="K81" s="34">
        <f>IF($H81="","",MAX(0,$H81-$J81))</f>
        <v/>
      </c>
      <c r="L81" s="35">
        <f>IF($F81="","",IFERROR(VLOOKUP($F81,'Parametros'!$A$4:$D$7,2,FALSE),0))</f>
        <v/>
      </c>
      <c r="M81" s="34">
        <f>IF($K81="","",$K81*$L81)</f>
        <v/>
      </c>
      <c r="N81" s="35">
        <f>IF($F81="","",'Parametros'!$F$7)</f>
        <v/>
      </c>
      <c r="O81" s="34">
        <f>IF($M81="","",$M81*'Parametros'!$F$4)</f>
        <v/>
      </c>
      <c r="P81" s="34">
        <f>IF($M81="","",MAX(0,$M81-'Parametros'!$F$6/3)*$N81)</f>
        <v/>
      </c>
      <c r="Q81" s="35">
        <f>IF($F81="","",IFERROR(VLOOKUP($F81,'Parametros'!$A$4:$D$7,3,FALSE),0))</f>
        <v/>
      </c>
      <c r="R81" s="34">
        <f>IF($K81="","",$K81*$Q81)</f>
        <v/>
      </c>
      <c r="S81" s="34">
        <f>IF($R81="","",$R81*'Parametros'!$F$5)</f>
        <v/>
      </c>
      <c r="T81" s="33" t="n"/>
      <c r="U81" s="33" t="n"/>
      <c r="V81" s="34">
        <f>IF($O81="","",MAX(0,$O81-$T81))</f>
        <v/>
      </c>
      <c r="W81" s="34">
        <f>IF($S81="","",MAX(0,$S81-$U81))</f>
        <v/>
      </c>
      <c r="X81" s="11">
        <f>IF($A81="","",IF(AND($V81&gt;=0,$W81&lt;&gt;""),"OK","Revisar"))</f>
        <v/>
      </c>
      <c r="Y81" s="6" t="n"/>
    </row>
    <row r="82">
      <c r="A82" s="4" t="n"/>
      <c r="B82" s="44" t="n"/>
      <c r="C82" s="6" t="n"/>
      <c r="D82" s="7" t="n"/>
      <c r="E82" s="6" t="n"/>
      <c r="F82" s="6" t="n"/>
      <c r="G82" s="6" t="n"/>
      <c r="H82" s="33" t="n"/>
      <c r="I82" s="33" t="n"/>
      <c r="J82" s="33" t="n"/>
      <c r="K82" s="34">
        <f>IF($H82="","",MAX(0,$H82-$J82))</f>
        <v/>
      </c>
      <c r="L82" s="35">
        <f>IF($F82="","",IFERROR(VLOOKUP($F82,'Parametros'!$A$4:$D$7,2,FALSE),0))</f>
        <v/>
      </c>
      <c r="M82" s="34">
        <f>IF($K82="","",$K82*$L82)</f>
        <v/>
      </c>
      <c r="N82" s="35">
        <f>IF($F82="","",'Parametros'!$F$7)</f>
        <v/>
      </c>
      <c r="O82" s="34">
        <f>IF($M82="","",$M82*'Parametros'!$F$4)</f>
        <v/>
      </c>
      <c r="P82" s="34">
        <f>IF($M82="","",MAX(0,$M82-'Parametros'!$F$6/3)*$N82)</f>
        <v/>
      </c>
      <c r="Q82" s="35">
        <f>IF($F82="","",IFERROR(VLOOKUP($F82,'Parametros'!$A$4:$D$7,3,FALSE),0))</f>
        <v/>
      </c>
      <c r="R82" s="34">
        <f>IF($K82="","",$K82*$Q82)</f>
        <v/>
      </c>
      <c r="S82" s="34">
        <f>IF($R82="","",$R82*'Parametros'!$F$5)</f>
        <v/>
      </c>
      <c r="T82" s="33" t="n"/>
      <c r="U82" s="33" t="n"/>
      <c r="V82" s="34">
        <f>IF($O82="","",MAX(0,$O82-$T82))</f>
        <v/>
      </c>
      <c r="W82" s="34">
        <f>IF($S82="","",MAX(0,$S82-$U82))</f>
        <v/>
      </c>
      <c r="X82" s="11">
        <f>IF($A82="","",IF(AND($V82&gt;=0,$W82&lt;&gt;""),"OK","Revisar"))</f>
        <v/>
      </c>
      <c r="Y82" s="6" t="n"/>
    </row>
    <row r="83">
      <c r="A83" s="4" t="n"/>
      <c r="B83" s="44" t="n"/>
      <c r="C83" s="6" t="n"/>
      <c r="D83" s="7" t="n"/>
      <c r="E83" s="6" t="n"/>
      <c r="F83" s="6" t="n"/>
      <c r="G83" s="6" t="n"/>
      <c r="H83" s="33" t="n"/>
      <c r="I83" s="33" t="n"/>
      <c r="J83" s="33" t="n"/>
      <c r="K83" s="34">
        <f>IF($H83="","",MAX(0,$H83-$J83))</f>
        <v/>
      </c>
      <c r="L83" s="35">
        <f>IF($F83="","",IFERROR(VLOOKUP($F83,'Parametros'!$A$4:$D$7,2,FALSE),0))</f>
        <v/>
      </c>
      <c r="M83" s="34">
        <f>IF($K83="","",$K83*$L83)</f>
        <v/>
      </c>
      <c r="N83" s="35">
        <f>IF($F83="","",'Parametros'!$F$7)</f>
        <v/>
      </c>
      <c r="O83" s="34">
        <f>IF($M83="","",$M83*'Parametros'!$F$4)</f>
        <v/>
      </c>
      <c r="P83" s="34">
        <f>IF($M83="","",MAX(0,$M83-'Parametros'!$F$6/3)*$N83)</f>
        <v/>
      </c>
      <c r="Q83" s="35">
        <f>IF($F83="","",IFERROR(VLOOKUP($F83,'Parametros'!$A$4:$D$7,3,FALSE),0))</f>
        <v/>
      </c>
      <c r="R83" s="34">
        <f>IF($K83="","",$K83*$Q83)</f>
        <v/>
      </c>
      <c r="S83" s="34">
        <f>IF($R83="","",$R83*'Parametros'!$F$5)</f>
        <v/>
      </c>
      <c r="T83" s="33" t="n"/>
      <c r="U83" s="33" t="n"/>
      <c r="V83" s="34">
        <f>IF($O83="","",MAX(0,$O83-$T83))</f>
        <v/>
      </c>
      <c r="W83" s="34">
        <f>IF($S83="","",MAX(0,$S83-$U83))</f>
        <v/>
      </c>
      <c r="X83" s="11">
        <f>IF($A83="","",IF(AND($V83&gt;=0,$W83&lt;&gt;""),"OK","Revisar"))</f>
        <v/>
      </c>
      <c r="Y83" s="6" t="n"/>
    </row>
    <row r="84">
      <c r="A84" s="4" t="n"/>
      <c r="B84" s="44" t="n"/>
      <c r="C84" s="6" t="n"/>
      <c r="D84" s="7" t="n"/>
      <c r="E84" s="6" t="n"/>
      <c r="F84" s="6" t="n"/>
      <c r="G84" s="6" t="n"/>
      <c r="H84" s="33" t="n"/>
      <c r="I84" s="33" t="n"/>
      <c r="J84" s="33" t="n"/>
      <c r="K84" s="34">
        <f>IF($H84="","",MAX(0,$H84-$J84))</f>
        <v/>
      </c>
      <c r="L84" s="35">
        <f>IF($F84="","",IFERROR(VLOOKUP($F84,'Parametros'!$A$4:$D$7,2,FALSE),0))</f>
        <v/>
      </c>
      <c r="M84" s="34">
        <f>IF($K84="","",$K84*$L84)</f>
        <v/>
      </c>
      <c r="N84" s="35">
        <f>IF($F84="","",'Parametros'!$F$7)</f>
        <v/>
      </c>
      <c r="O84" s="34">
        <f>IF($M84="","",$M84*'Parametros'!$F$4)</f>
        <v/>
      </c>
      <c r="P84" s="34">
        <f>IF($M84="","",MAX(0,$M84-'Parametros'!$F$6/3)*$N84)</f>
        <v/>
      </c>
      <c r="Q84" s="35">
        <f>IF($F84="","",IFERROR(VLOOKUP($F84,'Parametros'!$A$4:$D$7,3,FALSE),0))</f>
        <v/>
      </c>
      <c r="R84" s="34">
        <f>IF($K84="","",$K84*$Q84)</f>
        <v/>
      </c>
      <c r="S84" s="34">
        <f>IF($R84="","",$R84*'Parametros'!$F$5)</f>
        <v/>
      </c>
      <c r="T84" s="33" t="n"/>
      <c r="U84" s="33" t="n"/>
      <c r="V84" s="34">
        <f>IF($O84="","",MAX(0,$O84-$T84))</f>
        <v/>
      </c>
      <c r="W84" s="34">
        <f>IF($S84="","",MAX(0,$S84-$U84))</f>
        <v/>
      </c>
      <c r="X84" s="11">
        <f>IF($A84="","",IF(AND($V84&gt;=0,$W84&lt;&gt;""),"OK","Revisar"))</f>
        <v/>
      </c>
      <c r="Y84" s="6" t="n"/>
    </row>
    <row r="85">
      <c r="A85" s="4" t="n"/>
      <c r="B85" s="44" t="n"/>
      <c r="C85" s="6" t="n"/>
      <c r="D85" s="7" t="n"/>
      <c r="E85" s="6" t="n"/>
      <c r="F85" s="6" t="n"/>
      <c r="G85" s="6" t="n"/>
      <c r="H85" s="33" t="n"/>
      <c r="I85" s="33" t="n"/>
      <c r="J85" s="33" t="n"/>
      <c r="K85" s="34">
        <f>IF($H85="","",MAX(0,$H85-$J85))</f>
        <v/>
      </c>
      <c r="L85" s="35">
        <f>IF($F85="","",IFERROR(VLOOKUP($F85,'Parametros'!$A$4:$D$7,2,FALSE),0))</f>
        <v/>
      </c>
      <c r="M85" s="34">
        <f>IF($K85="","",$K85*$L85)</f>
        <v/>
      </c>
      <c r="N85" s="35">
        <f>IF($F85="","",'Parametros'!$F$7)</f>
        <v/>
      </c>
      <c r="O85" s="34">
        <f>IF($M85="","",$M85*'Parametros'!$F$4)</f>
        <v/>
      </c>
      <c r="P85" s="34">
        <f>IF($M85="","",MAX(0,$M85-'Parametros'!$F$6/3)*$N85)</f>
        <v/>
      </c>
      <c r="Q85" s="35">
        <f>IF($F85="","",IFERROR(VLOOKUP($F85,'Parametros'!$A$4:$D$7,3,FALSE),0))</f>
        <v/>
      </c>
      <c r="R85" s="34">
        <f>IF($K85="","",$K85*$Q85)</f>
        <v/>
      </c>
      <c r="S85" s="34">
        <f>IF($R85="","",$R85*'Parametros'!$F$5)</f>
        <v/>
      </c>
      <c r="T85" s="33" t="n"/>
      <c r="U85" s="33" t="n"/>
      <c r="V85" s="34">
        <f>IF($O85="","",MAX(0,$O85-$T85))</f>
        <v/>
      </c>
      <c r="W85" s="34">
        <f>IF($S85="","",MAX(0,$S85-$U85))</f>
        <v/>
      </c>
      <c r="X85" s="11">
        <f>IF($A85="","",IF(AND($V85&gt;=0,$W85&lt;&gt;""),"OK","Revisar"))</f>
        <v/>
      </c>
      <c r="Y85" s="6" t="n"/>
    </row>
    <row r="86">
      <c r="A86" s="4" t="n"/>
      <c r="B86" s="44" t="n"/>
      <c r="C86" s="6" t="n"/>
      <c r="D86" s="7" t="n"/>
      <c r="E86" s="6" t="n"/>
      <c r="F86" s="6" t="n"/>
      <c r="G86" s="6" t="n"/>
      <c r="H86" s="33" t="n"/>
      <c r="I86" s="33" t="n"/>
      <c r="J86" s="33" t="n"/>
      <c r="K86" s="34">
        <f>IF($H86="","",MAX(0,$H86-$J86))</f>
        <v/>
      </c>
      <c r="L86" s="35">
        <f>IF($F86="","",IFERROR(VLOOKUP($F86,'Parametros'!$A$4:$D$7,2,FALSE),0))</f>
        <v/>
      </c>
      <c r="M86" s="34">
        <f>IF($K86="","",$K86*$L86)</f>
        <v/>
      </c>
      <c r="N86" s="35">
        <f>IF($F86="","",'Parametros'!$F$7)</f>
        <v/>
      </c>
      <c r="O86" s="34">
        <f>IF($M86="","",$M86*'Parametros'!$F$4)</f>
        <v/>
      </c>
      <c r="P86" s="34">
        <f>IF($M86="","",MAX(0,$M86-'Parametros'!$F$6/3)*$N86)</f>
        <v/>
      </c>
      <c r="Q86" s="35">
        <f>IF($F86="","",IFERROR(VLOOKUP($F86,'Parametros'!$A$4:$D$7,3,FALSE),0))</f>
        <v/>
      </c>
      <c r="R86" s="34">
        <f>IF($K86="","",$K86*$Q86)</f>
        <v/>
      </c>
      <c r="S86" s="34">
        <f>IF($R86="","",$R86*'Parametros'!$F$5)</f>
        <v/>
      </c>
      <c r="T86" s="33" t="n"/>
      <c r="U86" s="33" t="n"/>
      <c r="V86" s="34">
        <f>IF($O86="","",MAX(0,$O86-$T86))</f>
        <v/>
      </c>
      <c r="W86" s="34">
        <f>IF($S86="","",MAX(0,$S86-$U86))</f>
        <v/>
      </c>
      <c r="X86" s="11">
        <f>IF($A86="","",IF(AND($V86&gt;=0,$W86&lt;&gt;""),"OK","Revisar"))</f>
        <v/>
      </c>
      <c r="Y86" s="6" t="n"/>
    </row>
    <row r="87">
      <c r="A87" s="4" t="n"/>
      <c r="B87" s="44" t="n"/>
      <c r="C87" s="6" t="n"/>
      <c r="D87" s="7" t="n"/>
      <c r="E87" s="6" t="n"/>
      <c r="F87" s="6" t="n"/>
      <c r="G87" s="6" t="n"/>
      <c r="H87" s="33" t="n"/>
      <c r="I87" s="33" t="n"/>
      <c r="J87" s="33" t="n"/>
      <c r="K87" s="34">
        <f>IF($H87="","",MAX(0,$H87-$J87))</f>
        <v/>
      </c>
      <c r="L87" s="35">
        <f>IF($F87="","",IFERROR(VLOOKUP($F87,'Parametros'!$A$4:$D$7,2,FALSE),0))</f>
        <v/>
      </c>
      <c r="M87" s="34">
        <f>IF($K87="","",$K87*$L87)</f>
        <v/>
      </c>
      <c r="N87" s="35">
        <f>IF($F87="","",'Parametros'!$F$7)</f>
        <v/>
      </c>
      <c r="O87" s="34">
        <f>IF($M87="","",$M87*'Parametros'!$F$4)</f>
        <v/>
      </c>
      <c r="P87" s="34">
        <f>IF($M87="","",MAX(0,$M87-'Parametros'!$F$6/3)*$N87)</f>
        <v/>
      </c>
      <c r="Q87" s="35">
        <f>IF($F87="","",IFERROR(VLOOKUP($F87,'Parametros'!$A$4:$D$7,3,FALSE),0))</f>
        <v/>
      </c>
      <c r="R87" s="34">
        <f>IF($K87="","",$K87*$Q87)</f>
        <v/>
      </c>
      <c r="S87" s="34">
        <f>IF($R87="","",$R87*'Parametros'!$F$5)</f>
        <v/>
      </c>
      <c r="T87" s="33" t="n"/>
      <c r="U87" s="33" t="n"/>
      <c r="V87" s="34">
        <f>IF($O87="","",MAX(0,$O87-$T87))</f>
        <v/>
      </c>
      <c r="W87" s="34">
        <f>IF($S87="","",MAX(0,$S87-$U87))</f>
        <v/>
      </c>
      <c r="X87" s="11">
        <f>IF($A87="","",IF(AND($V87&gt;=0,$W87&lt;&gt;""),"OK","Revisar"))</f>
        <v/>
      </c>
      <c r="Y87" s="6" t="n"/>
    </row>
    <row r="88">
      <c r="A88" s="4" t="n"/>
      <c r="B88" s="44" t="n"/>
      <c r="C88" s="6" t="n"/>
      <c r="D88" s="7" t="n"/>
      <c r="E88" s="6" t="n"/>
      <c r="F88" s="6" t="n"/>
      <c r="G88" s="6" t="n"/>
      <c r="H88" s="33" t="n"/>
      <c r="I88" s="33" t="n"/>
      <c r="J88" s="33" t="n"/>
      <c r="K88" s="34">
        <f>IF($H88="","",MAX(0,$H88-$J88))</f>
        <v/>
      </c>
      <c r="L88" s="35">
        <f>IF($F88="","",IFERROR(VLOOKUP($F88,'Parametros'!$A$4:$D$7,2,FALSE),0))</f>
        <v/>
      </c>
      <c r="M88" s="34">
        <f>IF($K88="","",$K88*$L88)</f>
        <v/>
      </c>
      <c r="N88" s="35">
        <f>IF($F88="","",'Parametros'!$F$7)</f>
        <v/>
      </c>
      <c r="O88" s="34">
        <f>IF($M88="","",$M88*'Parametros'!$F$4)</f>
        <v/>
      </c>
      <c r="P88" s="34">
        <f>IF($M88="","",MAX(0,$M88-'Parametros'!$F$6/3)*$N88)</f>
        <v/>
      </c>
      <c r="Q88" s="35">
        <f>IF($F88="","",IFERROR(VLOOKUP($F88,'Parametros'!$A$4:$D$7,3,FALSE),0))</f>
        <v/>
      </c>
      <c r="R88" s="34">
        <f>IF($K88="","",$K88*$Q88)</f>
        <v/>
      </c>
      <c r="S88" s="34">
        <f>IF($R88="","",$R88*'Parametros'!$F$5)</f>
        <v/>
      </c>
      <c r="T88" s="33" t="n"/>
      <c r="U88" s="33" t="n"/>
      <c r="V88" s="34">
        <f>IF($O88="","",MAX(0,$O88-$T88))</f>
        <v/>
      </c>
      <c r="W88" s="34">
        <f>IF($S88="","",MAX(0,$S88-$U88))</f>
        <v/>
      </c>
      <c r="X88" s="11">
        <f>IF($A88="","",IF(AND($V88&gt;=0,$W88&lt;&gt;""),"OK","Revisar"))</f>
        <v/>
      </c>
      <c r="Y88" s="6" t="n"/>
    </row>
    <row r="89">
      <c r="A89" s="4" t="n"/>
      <c r="B89" s="44" t="n"/>
      <c r="C89" s="6" t="n"/>
      <c r="D89" s="7" t="n"/>
      <c r="E89" s="6" t="n"/>
      <c r="F89" s="6" t="n"/>
      <c r="G89" s="6" t="n"/>
      <c r="H89" s="33" t="n"/>
      <c r="I89" s="33" t="n"/>
      <c r="J89" s="33" t="n"/>
      <c r="K89" s="34">
        <f>IF($H89="","",MAX(0,$H89-$J89))</f>
        <v/>
      </c>
      <c r="L89" s="35">
        <f>IF($F89="","",IFERROR(VLOOKUP($F89,'Parametros'!$A$4:$D$7,2,FALSE),0))</f>
        <v/>
      </c>
      <c r="M89" s="34">
        <f>IF($K89="","",$K89*$L89)</f>
        <v/>
      </c>
      <c r="N89" s="35">
        <f>IF($F89="","",'Parametros'!$F$7)</f>
        <v/>
      </c>
      <c r="O89" s="34">
        <f>IF($M89="","",$M89*'Parametros'!$F$4)</f>
        <v/>
      </c>
      <c r="P89" s="34">
        <f>IF($M89="","",MAX(0,$M89-'Parametros'!$F$6/3)*$N89)</f>
        <v/>
      </c>
      <c r="Q89" s="35">
        <f>IF($F89="","",IFERROR(VLOOKUP($F89,'Parametros'!$A$4:$D$7,3,FALSE),0))</f>
        <v/>
      </c>
      <c r="R89" s="34">
        <f>IF($K89="","",$K89*$Q89)</f>
        <v/>
      </c>
      <c r="S89" s="34">
        <f>IF($R89="","",$R89*'Parametros'!$F$5)</f>
        <v/>
      </c>
      <c r="T89" s="33" t="n"/>
      <c r="U89" s="33" t="n"/>
      <c r="V89" s="34">
        <f>IF($O89="","",MAX(0,$O89-$T89))</f>
        <v/>
      </c>
      <c r="W89" s="34">
        <f>IF($S89="","",MAX(0,$S89-$U89))</f>
        <v/>
      </c>
      <c r="X89" s="11">
        <f>IF($A89="","",IF(AND($V89&gt;=0,$W89&lt;&gt;""),"OK","Revisar"))</f>
        <v/>
      </c>
      <c r="Y89" s="6" t="n"/>
    </row>
    <row r="90">
      <c r="A90" s="4" t="n"/>
      <c r="B90" s="44" t="n"/>
      <c r="C90" s="6" t="n"/>
      <c r="D90" s="7" t="n"/>
      <c r="E90" s="6" t="n"/>
      <c r="F90" s="6" t="n"/>
      <c r="G90" s="6" t="n"/>
      <c r="H90" s="33" t="n"/>
      <c r="I90" s="33" t="n"/>
      <c r="J90" s="33" t="n"/>
      <c r="K90" s="34">
        <f>IF($H90="","",MAX(0,$H90-$J90))</f>
        <v/>
      </c>
      <c r="L90" s="35">
        <f>IF($F90="","",IFERROR(VLOOKUP($F90,'Parametros'!$A$4:$D$7,2,FALSE),0))</f>
        <v/>
      </c>
      <c r="M90" s="34">
        <f>IF($K90="","",$K90*$L90)</f>
        <v/>
      </c>
      <c r="N90" s="35">
        <f>IF($F90="","",'Parametros'!$F$7)</f>
        <v/>
      </c>
      <c r="O90" s="34">
        <f>IF($M90="","",$M90*'Parametros'!$F$4)</f>
        <v/>
      </c>
      <c r="P90" s="34">
        <f>IF($M90="","",MAX(0,$M90-'Parametros'!$F$6/3)*$N90)</f>
        <v/>
      </c>
      <c r="Q90" s="35">
        <f>IF($F90="","",IFERROR(VLOOKUP($F90,'Parametros'!$A$4:$D$7,3,FALSE),0))</f>
        <v/>
      </c>
      <c r="R90" s="34">
        <f>IF($K90="","",$K90*$Q90)</f>
        <v/>
      </c>
      <c r="S90" s="34">
        <f>IF($R90="","",$R90*'Parametros'!$F$5)</f>
        <v/>
      </c>
      <c r="T90" s="33" t="n"/>
      <c r="U90" s="33" t="n"/>
      <c r="V90" s="34">
        <f>IF($O90="","",MAX(0,$O90-$T90))</f>
        <v/>
      </c>
      <c r="W90" s="34">
        <f>IF($S90="","",MAX(0,$S90-$U90))</f>
        <v/>
      </c>
      <c r="X90" s="11">
        <f>IF($A90="","",IF(AND($V90&gt;=0,$W90&lt;&gt;""),"OK","Revisar"))</f>
        <v/>
      </c>
      <c r="Y90" s="6" t="n"/>
    </row>
    <row r="91">
      <c r="A91" s="4" t="n"/>
      <c r="B91" s="44" t="n"/>
      <c r="C91" s="6" t="n"/>
      <c r="D91" s="7" t="n"/>
      <c r="E91" s="6" t="n"/>
      <c r="F91" s="6" t="n"/>
      <c r="G91" s="6" t="n"/>
      <c r="H91" s="33" t="n"/>
      <c r="I91" s="33" t="n"/>
      <c r="J91" s="33" t="n"/>
      <c r="K91" s="34">
        <f>IF($H91="","",MAX(0,$H91-$J91))</f>
        <v/>
      </c>
      <c r="L91" s="35">
        <f>IF($F91="","",IFERROR(VLOOKUP($F91,'Parametros'!$A$4:$D$7,2,FALSE),0))</f>
        <v/>
      </c>
      <c r="M91" s="34">
        <f>IF($K91="","",$K91*$L91)</f>
        <v/>
      </c>
      <c r="N91" s="35">
        <f>IF($F91="","",'Parametros'!$F$7)</f>
        <v/>
      </c>
      <c r="O91" s="34">
        <f>IF($M91="","",$M91*'Parametros'!$F$4)</f>
        <v/>
      </c>
      <c r="P91" s="34">
        <f>IF($M91="","",MAX(0,$M91-'Parametros'!$F$6/3)*$N91)</f>
        <v/>
      </c>
      <c r="Q91" s="35">
        <f>IF($F91="","",IFERROR(VLOOKUP($F91,'Parametros'!$A$4:$D$7,3,FALSE),0))</f>
        <v/>
      </c>
      <c r="R91" s="34">
        <f>IF($K91="","",$K91*$Q91)</f>
        <v/>
      </c>
      <c r="S91" s="34">
        <f>IF($R91="","",$R91*'Parametros'!$F$5)</f>
        <v/>
      </c>
      <c r="T91" s="33" t="n"/>
      <c r="U91" s="33" t="n"/>
      <c r="V91" s="34">
        <f>IF($O91="","",MAX(0,$O91-$T91))</f>
        <v/>
      </c>
      <c r="W91" s="34">
        <f>IF($S91="","",MAX(0,$S91-$U91))</f>
        <v/>
      </c>
      <c r="X91" s="11">
        <f>IF($A91="","",IF(AND($V91&gt;=0,$W91&lt;&gt;""),"OK","Revisar"))</f>
        <v/>
      </c>
      <c r="Y91" s="6" t="n"/>
    </row>
    <row r="92">
      <c r="A92" s="4" t="n"/>
      <c r="B92" s="44" t="n"/>
      <c r="C92" s="6" t="n"/>
      <c r="D92" s="7" t="n"/>
      <c r="E92" s="6" t="n"/>
      <c r="F92" s="6" t="n"/>
      <c r="G92" s="6" t="n"/>
      <c r="H92" s="33" t="n"/>
      <c r="I92" s="33" t="n"/>
      <c r="J92" s="33" t="n"/>
      <c r="K92" s="34">
        <f>IF($H92="","",MAX(0,$H92-$J92))</f>
        <v/>
      </c>
      <c r="L92" s="35">
        <f>IF($F92="","",IFERROR(VLOOKUP($F92,'Parametros'!$A$4:$D$7,2,FALSE),0))</f>
        <v/>
      </c>
      <c r="M92" s="34">
        <f>IF($K92="","",$K92*$L92)</f>
        <v/>
      </c>
      <c r="N92" s="35">
        <f>IF($F92="","",'Parametros'!$F$7)</f>
        <v/>
      </c>
      <c r="O92" s="34">
        <f>IF($M92="","",$M92*'Parametros'!$F$4)</f>
        <v/>
      </c>
      <c r="P92" s="34">
        <f>IF($M92="","",MAX(0,$M92-'Parametros'!$F$6/3)*$N92)</f>
        <v/>
      </c>
      <c r="Q92" s="35">
        <f>IF($F92="","",IFERROR(VLOOKUP($F92,'Parametros'!$A$4:$D$7,3,FALSE),0))</f>
        <v/>
      </c>
      <c r="R92" s="34">
        <f>IF($K92="","",$K92*$Q92)</f>
        <v/>
      </c>
      <c r="S92" s="34">
        <f>IF($R92="","",$R92*'Parametros'!$F$5)</f>
        <v/>
      </c>
      <c r="T92" s="33" t="n"/>
      <c r="U92" s="33" t="n"/>
      <c r="V92" s="34">
        <f>IF($O92="","",MAX(0,$O92-$T92))</f>
        <v/>
      </c>
      <c r="W92" s="34">
        <f>IF($S92="","",MAX(0,$S92-$U92))</f>
        <v/>
      </c>
      <c r="X92" s="11">
        <f>IF($A92="","",IF(AND($V92&gt;=0,$W92&lt;&gt;""),"OK","Revisar"))</f>
        <v/>
      </c>
      <c r="Y92" s="6" t="n"/>
    </row>
    <row r="93">
      <c r="A93" s="4" t="n"/>
      <c r="B93" s="44" t="n"/>
      <c r="C93" s="6" t="n"/>
      <c r="D93" s="7" t="n"/>
      <c r="E93" s="6" t="n"/>
      <c r="F93" s="6" t="n"/>
      <c r="G93" s="6" t="n"/>
      <c r="H93" s="33" t="n"/>
      <c r="I93" s="33" t="n"/>
      <c r="J93" s="33" t="n"/>
      <c r="K93" s="34">
        <f>IF($H93="","",MAX(0,$H93-$J93))</f>
        <v/>
      </c>
      <c r="L93" s="35">
        <f>IF($F93="","",IFERROR(VLOOKUP($F93,'Parametros'!$A$4:$D$7,2,FALSE),0))</f>
        <v/>
      </c>
      <c r="M93" s="34">
        <f>IF($K93="","",$K93*$L93)</f>
        <v/>
      </c>
      <c r="N93" s="35">
        <f>IF($F93="","",'Parametros'!$F$7)</f>
        <v/>
      </c>
      <c r="O93" s="34">
        <f>IF($M93="","",$M93*'Parametros'!$F$4)</f>
        <v/>
      </c>
      <c r="P93" s="34">
        <f>IF($M93="","",MAX(0,$M93-'Parametros'!$F$6/3)*$N93)</f>
        <v/>
      </c>
      <c r="Q93" s="35">
        <f>IF($F93="","",IFERROR(VLOOKUP($F93,'Parametros'!$A$4:$D$7,3,FALSE),0))</f>
        <v/>
      </c>
      <c r="R93" s="34">
        <f>IF($K93="","",$K93*$Q93)</f>
        <v/>
      </c>
      <c r="S93" s="34">
        <f>IF($R93="","",$R93*'Parametros'!$F$5)</f>
        <v/>
      </c>
      <c r="T93" s="33" t="n"/>
      <c r="U93" s="33" t="n"/>
      <c r="V93" s="34">
        <f>IF($O93="","",MAX(0,$O93-$T93))</f>
        <v/>
      </c>
      <c r="W93" s="34">
        <f>IF($S93="","",MAX(0,$S93-$U93))</f>
        <v/>
      </c>
      <c r="X93" s="11">
        <f>IF($A93="","",IF(AND($V93&gt;=0,$W93&lt;&gt;""),"OK","Revisar"))</f>
        <v/>
      </c>
      <c r="Y93" s="6" t="n"/>
    </row>
    <row r="94">
      <c r="A94" s="4" t="n"/>
      <c r="B94" s="44" t="n"/>
      <c r="C94" s="6" t="n"/>
      <c r="D94" s="7" t="n"/>
      <c r="E94" s="6" t="n"/>
      <c r="F94" s="6" t="n"/>
      <c r="G94" s="6" t="n"/>
      <c r="H94" s="33" t="n"/>
      <c r="I94" s="33" t="n"/>
      <c r="J94" s="33" t="n"/>
      <c r="K94" s="34">
        <f>IF($H94="","",MAX(0,$H94-$J94))</f>
        <v/>
      </c>
      <c r="L94" s="35">
        <f>IF($F94="","",IFERROR(VLOOKUP($F94,'Parametros'!$A$4:$D$7,2,FALSE),0))</f>
        <v/>
      </c>
      <c r="M94" s="34">
        <f>IF($K94="","",$K94*$L94)</f>
        <v/>
      </c>
      <c r="N94" s="35">
        <f>IF($F94="","",'Parametros'!$F$7)</f>
        <v/>
      </c>
      <c r="O94" s="34">
        <f>IF($M94="","",$M94*'Parametros'!$F$4)</f>
        <v/>
      </c>
      <c r="P94" s="34">
        <f>IF($M94="","",MAX(0,$M94-'Parametros'!$F$6/3)*$N94)</f>
        <v/>
      </c>
      <c r="Q94" s="35">
        <f>IF($F94="","",IFERROR(VLOOKUP($F94,'Parametros'!$A$4:$D$7,3,FALSE),0))</f>
        <v/>
      </c>
      <c r="R94" s="34">
        <f>IF($K94="","",$K94*$Q94)</f>
        <v/>
      </c>
      <c r="S94" s="34">
        <f>IF($R94="","",$R94*'Parametros'!$F$5)</f>
        <v/>
      </c>
      <c r="T94" s="33" t="n"/>
      <c r="U94" s="33" t="n"/>
      <c r="V94" s="34">
        <f>IF($O94="","",MAX(0,$O94-$T94))</f>
        <v/>
      </c>
      <c r="W94" s="34">
        <f>IF($S94="","",MAX(0,$S94-$U94))</f>
        <v/>
      </c>
      <c r="X94" s="11">
        <f>IF($A94="","",IF(AND($V94&gt;=0,$W94&lt;&gt;""),"OK","Revisar"))</f>
        <v/>
      </c>
      <c r="Y94" s="6" t="n"/>
    </row>
    <row r="95">
      <c r="A95" s="4" t="n"/>
      <c r="B95" s="44" t="n"/>
      <c r="C95" s="6" t="n"/>
      <c r="D95" s="7" t="n"/>
      <c r="E95" s="6" t="n"/>
      <c r="F95" s="6" t="n"/>
      <c r="G95" s="6" t="n"/>
      <c r="H95" s="33" t="n"/>
      <c r="I95" s="33" t="n"/>
      <c r="J95" s="33" t="n"/>
      <c r="K95" s="34">
        <f>IF($H95="","",MAX(0,$H95-$J95))</f>
        <v/>
      </c>
      <c r="L95" s="35">
        <f>IF($F95="","",IFERROR(VLOOKUP($F95,'Parametros'!$A$4:$D$7,2,FALSE),0))</f>
        <v/>
      </c>
      <c r="M95" s="34">
        <f>IF($K95="","",$K95*$L95)</f>
        <v/>
      </c>
      <c r="N95" s="35">
        <f>IF($F95="","",'Parametros'!$F$7)</f>
        <v/>
      </c>
      <c r="O95" s="34">
        <f>IF($M95="","",$M95*'Parametros'!$F$4)</f>
        <v/>
      </c>
      <c r="P95" s="34">
        <f>IF($M95="","",MAX(0,$M95-'Parametros'!$F$6/3)*$N95)</f>
        <v/>
      </c>
      <c r="Q95" s="35">
        <f>IF($F95="","",IFERROR(VLOOKUP($F95,'Parametros'!$A$4:$D$7,3,FALSE),0))</f>
        <v/>
      </c>
      <c r="R95" s="34">
        <f>IF($K95="","",$K95*$Q95)</f>
        <v/>
      </c>
      <c r="S95" s="34">
        <f>IF($R95="","",$R95*'Parametros'!$F$5)</f>
        <v/>
      </c>
      <c r="T95" s="33" t="n"/>
      <c r="U95" s="33" t="n"/>
      <c r="V95" s="34">
        <f>IF($O95="","",MAX(0,$O95-$T95))</f>
        <v/>
      </c>
      <c r="W95" s="34">
        <f>IF($S95="","",MAX(0,$S95-$U95))</f>
        <v/>
      </c>
      <c r="X95" s="11">
        <f>IF($A95="","",IF(AND($V95&gt;=0,$W95&lt;&gt;""),"OK","Revisar"))</f>
        <v/>
      </c>
      <c r="Y95" s="6" t="n"/>
    </row>
    <row r="96">
      <c r="A96" s="4" t="n"/>
      <c r="B96" s="44" t="n"/>
      <c r="C96" s="6" t="n"/>
      <c r="D96" s="7" t="n"/>
      <c r="E96" s="6" t="n"/>
      <c r="F96" s="6" t="n"/>
      <c r="G96" s="6" t="n"/>
      <c r="H96" s="33" t="n"/>
      <c r="I96" s="33" t="n"/>
      <c r="J96" s="33" t="n"/>
      <c r="K96" s="34">
        <f>IF($H96="","",MAX(0,$H96-$J96))</f>
        <v/>
      </c>
      <c r="L96" s="35">
        <f>IF($F96="","",IFERROR(VLOOKUP($F96,'Parametros'!$A$4:$D$7,2,FALSE),0))</f>
        <v/>
      </c>
      <c r="M96" s="34">
        <f>IF($K96="","",$K96*$L96)</f>
        <v/>
      </c>
      <c r="N96" s="35">
        <f>IF($F96="","",'Parametros'!$F$7)</f>
        <v/>
      </c>
      <c r="O96" s="34">
        <f>IF($M96="","",$M96*'Parametros'!$F$4)</f>
        <v/>
      </c>
      <c r="P96" s="34">
        <f>IF($M96="","",MAX(0,$M96-'Parametros'!$F$6/3)*$N96)</f>
        <v/>
      </c>
      <c r="Q96" s="35">
        <f>IF($F96="","",IFERROR(VLOOKUP($F96,'Parametros'!$A$4:$D$7,3,FALSE),0))</f>
        <v/>
      </c>
      <c r="R96" s="34">
        <f>IF($K96="","",$K96*$Q96)</f>
        <v/>
      </c>
      <c r="S96" s="34">
        <f>IF($R96="","",$R96*'Parametros'!$F$5)</f>
        <v/>
      </c>
      <c r="T96" s="33" t="n"/>
      <c r="U96" s="33" t="n"/>
      <c r="V96" s="34">
        <f>IF($O96="","",MAX(0,$O96-$T96))</f>
        <v/>
      </c>
      <c r="W96" s="34">
        <f>IF($S96="","",MAX(0,$S96-$U96))</f>
        <v/>
      </c>
      <c r="X96" s="11">
        <f>IF($A96="","",IF(AND($V96&gt;=0,$W96&lt;&gt;""),"OK","Revisar"))</f>
        <v/>
      </c>
      <c r="Y96" s="6" t="n"/>
    </row>
    <row r="97">
      <c r="A97" s="4" t="n"/>
      <c r="B97" s="44" t="n"/>
      <c r="C97" s="6" t="n"/>
      <c r="D97" s="7" t="n"/>
      <c r="E97" s="6" t="n"/>
      <c r="F97" s="6" t="n"/>
      <c r="G97" s="6" t="n"/>
      <c r="H97" s="33" t="n"/>
      <c r="I97" s="33" t="n"/>
      <c r="J97" s="33" t="n"/>
      <c r="K97" s="34">
        <f>IF($H97="","",MAX(0,$H97-$J97))</f>
        <v/>
      </c>
      <c r="L97" s="35">
        <f>IF($F97="","",IFERROR(VLOOKUP($F97,'Parametros'!$A$4:$D$7,2,FALSE),0))</f>
        <v/>
      </c>
      <c r="M97" s="34">
        <f>IF($K97="","",$K97*$L97)</f>
        <v/>
      </c>
      <c r="N97" s="35">
        <f>IF($F97="","",'Parametros'!$F$7)</f>
        <v/>
      </c>
      <c r="O97" s="34">
        <f>IF($M97="","",$M97*'Parametros'!$F$4)</f>
        <v/>
      </c>
      <c r="P97" s="34">
        <f>IF($M97="","",MAX(0,$M97-'Parametros'!$F$6/3)*$N97)</f>
        <v/>
      </c>
      <c r="Q97" s="35">
        <f>IF($F97="","",IFERROR(VLOOKUP($F97,'Parametros'!$A$4:$D$7,3,FALSE),0))</f>
        <v/>
      </c>
      <c r="R97" s="34">
        <f>IF($K97="","",$K97*$Q97)</f>
        <v/>
      </c>
      <c r="S97" s="34">
        <f>IF($R97="","",$R97*'Parametros'!$F$5)</f>
        <v/>
      </c>
      <c r="T97" s="33" t="n"/>
      <c r="U97" s="33" t="n"/>
      <c r="V97" s="34">
        <f>IF($O97="","",MAX(0,$O97-$T97))</f>
        <v/>
      </c>
      <c r="W97" s="34">
        <f>IF($S97="","",MAX(0,$S97-$U97))</f>
        <v/>
      </c>
      <c r="X97" s="11">
        <f>IF($A97="","",IF(AND($V97&gt;=0,$W97&lt;&gt;""),"OK","Revisar"))</f>
        <v/>
      </c>
      <c r="Y97" s="6" t="n"/>
    </row>
    <row r="98">
      <c r="A98" s="4" t="n"/>
      <c r="B98" s="44" t="n"/>
      <c r="C98" s="6" t="n"/>
      <c r="D98" s="7" t="n"/>
      <c r="E98" s="6" t="n"/>
      <c r="F98" s="6" t="n"/>
      <c r="G98" s="6" t="n"/>
      <c r="H98" s="33" t="n"/>
      <c r="I98" s="33" t="n"/>
      <c r="J98" s="33" t="n"/>
      <c r="K98" s="34">
        <f>IF($H98="","",MAX(0,$H98-$J98))</f>
        <v/>
      </c>
      <c r="L98" s="35">
        <f>IF($F98="","",IFERROR(VLOOKUP($F98,'Parametros'!$A$4:$D$7,2,FALSE),0))</f>
        <v/>
      </c>
      <c r="M98" s="34">
        <f>IF($K98="","",$K98*$L98)</f>
        <v/>
      </c>
      <c r="N98" s="35">
        <f>IF($F98="","",'Parametros'!$F$7)</f>
        <v/>
      </c>
      <c r="O98" s="34">
        <f>IF($M98="","",$M98*'Parametros'!$F$4)</f>
        <v/>
      </c>
      <c r="P98" s="34">
        <f>IF($M98="","",MAX(0,$M98-'Parametros'!$F$6/3)*$N98)</f>
        <v/>
      </c>
      <c r="Q98" s="35">
        <f>IF($F98="","",IFERROR(VLOOKUP($F98,'Parametros'!$A$4:$D$7,3,FALSE),0))</f>
        <v/>
      </c>
      <c r="R98" s="34">
        <f>IF($K98="","",$K98*$Q98)</f>
        <v/>
      </c>
      <c r="S98" s="34">
        <f>IF($R98="","",$R98*'Parametros'!$F$5)</f>
        <v/>
      </c>
      <c r="T98" s="33" t="n"/>
      <c r="U98" s="33" t="n"/>
      <c r="V98" s="34">
        <f>IF($O98="","",MAX(0,$O98-$T98))</f>
        <v/>
      </c>
      <c r="W98" s="34">
        <f>IF($S98="","",MAX(0,$S98-$U98))</f>
        <v/>
      </c>
      <c r="X98" s="11">
        <f>IF($A98="","",IF(AND($V98&gt;=0,$W98&lt;&gt;""),"OK","Revisar"))</f>
        <v/>
      </c>
      <c r="Y98" s="6" t="n"/>
    </row>
    <row r="99">
      <c r="A99" s="4" t="n"/>
      <c r="B99" s="44" t="n"/>
      <c r="C99" s="6" t="n"/>
      <c r="D99" s="7" t="n"/>
      <c r="E99" s="6" t="n"/>
      <c r="F99" s="6" t="n"/>
      <c r="G99" s="6" t="n"/>
      <c r="H99" s="33" t="n"/>
      <c r="I99" s="33" t="n"/>
      <c r="J99" s="33" t="n"/>
      <c r="K99" s="34">
        <f>IF($H99="","",MAX(0,$H99-$J99))</f>
        <v/>
      </c>
      <c r="L99" s="35">
        <f>IF($F99="","",IFERROR(VLOOKUP($F99,'Parametros'!$A$4:$D$7,2,FALSE),0))</f>
        <v/>
      </c>
      <c r="M99" s="34">
        <f>IF($K99="","",$K99*$L99)</f>
        <v/>
      </c>
      <c r="N99" s="35">
        <f>IF($F99="","",'Parametros'!$F$7)</f>
        <v/>
      </c>
      <c r="O99" s="34">
        <f>IF($M99="","",$M99*'Parametros'!$F$4)</f>
        <v/>
      </c>
      <c r="P99" s="34">
        <f>IF($M99="","",MAX(0,$M99-'Parametros'!$F$6/3)*$N99)</f>
        <v/>
      </c>
      <c r="Q99" s="35">
        <f>IF($F99="","",IFERROR(VLOOKUP($F99,'Parametros'!$A$4:$D$7,3,FALSE),0))</f>
        <v/>
      </c>
      <c r="R99" s="34">
        <f>IF($K99="","",$K99*$Q99)</f>
        <v/>
      </c>
      <c r="S99" s="34">
        <f>IF($R99="","",$R99*'Parametros'!$F$5)</f>
        <v/>
      </c>
      <c r="T99" s="33" t="n"/>
      <c r="U99" s="33" t="n"/>
      <c r="V99" s="34">
        <f>IF($O99="","",MAX(0,$O99-$T99))</f>
        <v/>
      </c>
      <c r="W99" s="34">
        <f>IF($S99="","",MAX(0,$S99-$U99))</f>
        <v/>
      </c>
      <c r="X99" s="11">
        <f>IF($A99="","",IF(AND($V99&gt;=0,$W99&lt;&gt;""),"OK","Revisar"))</f>
        <v/>
      </c>
      <c r="Y99" s="6" t="n"/>
    </row>
    <row r="100">
      <c r="A100" s="4" t="n"/>
      <c r="B100" s="44" t="n"/>
      <c r="C100" s="6" t="n"/>
      <c r="D100" s="7" t="n"/>
      <c r="E100" s="6" t="n"/>
      <c r="F100" s="6" t="n"/>
      <c r="G100" s="6" t="n"/>
      <c r="H100" s="33" t="n"/>
      <c r="I100" s="33" t="n"/>
      <c r="J100" s="33" t="n"/>
      <c r="K100" s="34">
        <f>IF($H100="","",MAX(0,$H100-$J100))</f>
        <v/>
      </c>
      <c r="L100" s="35">
        <f>IF($F100="","",IFERROR(VLOOKUP($F100,'Parametros'!$A$4:$D$7,2,FALSE),0))</f>
        <v/>
      </c>
      <c r="M100" s="34">
        <f>IF($K100="","",$K100*$L100)</f>
        <v/>
      </c>
      <c r="N100" s="35">
        <f>IF($F100="","",'Parametros'!$F$7)</f>
        <v/>
      </c>
      <c r="O100" s="34">
        <f>IF($M100="","",$M100*'Parametros'!$F$4)</f>
        <v/>
      </c>
      <c r="P100" s="34">
        <f>IF($M100="","",MAX(0,$M100-'Parametros'!$F$6/3)*$N100)</f>
        <v/>
      </c>
      <c r="Q100" s="35">
        <f>IF($F100="","",IFERROR(VLOOKUP($F100,'Parametros'!$A$4:$D$7,3,FALSE),0))</f>
        <v/>
      </c>
      <c r="R100" s="34">
        <f>IF($K100="","",$K100*$Q100)</f>
        <v/>
      </c>
      <c r="S100" s="34">
        <f>IF($R100="","",$R100*'Parametros'!$F$5)</f>
        <v/>
      </c>
      <c r="T100" s="33" t="n"/>
      <c r="U100" s="33" t="n"/>
      <c r="V100" s="34">
        <f>IF($O100="","",MAX(0,$O100-$T100))</f>
        <v/>
      </c>
      <c r="W100" s="34">
        <f>IF($S100="","",MAX(0,$S100-$U100))</f>
        <v/>
      </c>
      <c r="X100" s="11">
        <f>IF($A100="","",IF(AND($V100&gt;=0,$W100&lt;&gt;""),"OK","Revisar"))</f>
        <v/>
      </c>
      <c r="Y100" s="6" t="n"/>
    </row>
    <row r="101">
      <c r="A101" s="4" t="n"/>
      <c r="B101" s="44" t="n"/>
      <c r="C101" s="6" t="n"/>
      <c r="D101" s="7" t="n"/>
      <c r="E101" s="6" t="n"/>
      <c r="F101" s="6" t="n"/>
      <c r="G101" s="6" t="n"/>
      <c r="H101" s="33" t="n"/>
      <c r="I101" s="33" t="n"/>
      <c r="J101" s="33" t="n"/>
      <c r="K101" s="34">
        <f>IF($H101="","",MAX(0,$H101-$J101))</f>
        <v/>
      </c>
      <c r="L101" s="35">
        <f>IF($F101="","",IFERROR(VLOOKUP($F101,'Parametros'!$A$4:$D$7,2,FALSE),0))</f>
        <v/>
      </c>
      <c r="M101" s="34">
        <f>IF($K101="","",$K101*$L101)</f>
        <v/>
      </c>
      <c r="N101" s="35">
        <f>IF($F101="","",'Parametros'!$F$7)</f>
        <v/>
      </c>
      <c r="O101" s="34">
        <f>IF($M101="","",$M101*'Parametros'!$F$4)</f>
        <v/>
      </c>
      <c r="P101" s="34">
        <f>IF($M101="","",MAX(0,$M101-'Parametros'!$F$6/3)*$N101)</f>
        <v/>
      </c>
      <c r="Q101" s="35">
        <f>IF($F101="","",IFERROR(VLOOKUP($F101,'Parametros'!$A$4:$D$7,3,FALSE),0))</f>
        <v/>
      </c>
      <c r="R101" s="34">
        <f>IF($K101="","",$K101*$Q101)</f>
        <v/>
      </c>
      <c r="S101" s="34">
        <f>IF($R101="","",$R101*'Parametros'!$F$5)</f>
        <v/>
      </c>
      <c r="T101" s="33" t="n"/>
      <c r="U101" s="33" t="n"/>
      <c r="V101" s="34">
        <f>IF($O101="","",MAX(0,$O101-$T101))</f>
        <v/>
      </c>
      <c r="W101" s="34">
        <f>IF($S101="","",MAX(0,$S101-$U101))</f>
        <v/>
      </c>
      <c r="X101" s="11">
        <f>IF($A101="","",IF(AND($V101&gt;=0,$W101&lt;&gt;""),"OK","Revisar"))</f>
        <v/>
      </c>
      <c r="Y101" s="6" t="n"/>
    </row>
    <row r="102">
      <c r="A102" s="4" t="n"/>
      <c r="B102" s="44" t="n"/>
      <c r="C102" s="6" t="n"/>
      <c r="D102" s="7" t="n"/>
      <c r="E102" s="6" t="n"/>
      <c r="F102" s="6" t="n"/>
      <c r="G102" s="6" t="n"/>
      <c r="H102" s="33" t="n"/>
      <c r="I102" s="33" t="n"/>
      <c r="J102" s="33" t="n"/>
      <c r="K102" s="34">
        <f>IF($H102="","",MAX(0,$H102-$J102))</f>
        <v/>
      </c>
      <c r="L102" s="35">
        <f>IF($F102="","",IFERROR(VLOOKUP($F102,'Parametros'!$A$4:$D$7,2,FALSE),0))</f>
        <v/>
      </c>
      <c r="M102" s="34">
        <f>IF($K102="","",$K102*$L102)</f>
        <v/>
      </c>
      <c r="N102" s="35">
        <f>IF($F102="","",'Parametros'!$F$7)</f>
        <v/>
      </c>
      <c r="O102" s="34">
        <f>IF($M102="","",$M102*'Parametros'!$F$4)</f>
        <v/>
      </c>
      <c r="P102" s="34">
        <f>IF($M102="","",MAX(0,$M102-'Parametros'!$F$6/3)*$N102)</f>
        <v/>
      </c>
      <c r="Q102" s="35">
        <f>IF($F102="","",IFERROR(VLOOKUP($F102,'Parametros'!$A$4:$D$7,3,FALSE),0))</f>
        <v/>
      </c>
      <c r="R102" s="34">
        <f>IF($K102="","",$K102*$Q102)</f>
        <v/>
      </c>
      <c r="S102" s="34">
        <f>IF($R102="","",$R102*'Parametros'!$F$5)</f>
        <v/>
      </c>
      <c r="T102" s="33" t="n"/>
      <c r="U102" s="33" t="n"/>
      <c r="V102" s="34">
        <f>IF($O102="","",MAX(0,$O102-$T102))</f>
        <v/>
      </c>
      <c r="W102" s="34">
        <f>IF($S102="","",MAX(0,$S102-$U102))</f>
        <v/>
      </c>
      <c r="X102" s="11">
        <f>IF($A102="","",IF(AND($V102&gt;=0,$W102&lt;&gt;""),"OK","Revisar"))</f>
        <v/>
      </c>
      <c r="Y102" s="6" t="n"/>
    </row>
    <row r="103">
      <c r="A103" s="4" t="n"/>
      <c r="B103" s="44" t="n"/>
      <c r="C103" s="6" t="n"/>
      <c r="D103" s="7" t="n"/>
      <c r="E103" s="6" t="n"/>
      <c r="F103" s="6" t="n"/>
      <c r="G103" s="6" t="n"/>
      <c r="H103" s="33" t="n"/>
      <c r="I103" s="33" t="n"/>
      <c r="J103" s="33" t="n"/>
      <c r="K103" s="34">
        <f>IF($H103="","",MAX(0,$H103-$J103))</f>
        <v/>
      </c>
      <c r="L103" s="35">
        <f>IF($F103="","",IFERROR(VLOOKUP($F103,'Parametros'!$A$4:$D$7,2,FALSE),0))</f>
        <v/>
      </c>
      <c r="M103" s="34">
        <f>IF($K103="","",$K103*$L103)</f>
        <v/>
      </c>
      <c r="N103" s="35">
        <f>IF($F103="","",'Parametros'!$F$7)</f>
        <v/>
      </c>
      <c r="O103" s="34">
        <f>IF($M103="","",$M103*'Parametros'!$F$4)</f>
        <v/>
      </c>
      <c r="P103" s="34">
        <f>IF($M103="","",MAX(0,$M103-'Parametros'!$F$6/3)*$N103)</f>
        <v/>
      </c>
      <c r="Q103" s="35">
        <f>IF($F103="","",IFERROR(VLOOKUP($F103,'Parametros'!$A$4:$D$7,3,FALSE),0))</f>
        <v/>
      </c>
      <c r="R103" s="34">
        <f>IF($K103="","",$K103*$Q103)</f>
        <v/>
      </c>
      <c r="S103" s="34">
        <f>IF($R103="","",$R103*'Parametros'!$F$5)</f>
        <v/>
      </c>
      <c r="T103" s="33" t="n"/>
      <c r="U103" s="33" t="n"/>
      <c r="V103" s="34">
        <f>IF($O103="","",MAX(0,$O103-$T103))</f>
        <v/>
      </c>
      <c r="W103" s="34">
        <f>IF($S103="","",MAX(0,$S103-$U103))</f>
        <v/>
      </c>
      <c r="X103" s="11">
        <f>IF($A103="","",IF(AND($V103&gt;=0,$W103&lt;&gt;""),"OK","Revisar"))</f>
        <v/>
      </c>
      <c r="Y103" s="6" t="n"/>
    </row>
    <row r="104">
      <c r="A104" s="4" t="n"/>
      <c r="B104" s="44" t="n"/>
      <c r="C104" s="6" t="n"/>
      <c r="D104" s="7" t="n"/>
      <c r="E104" s="6" t="n"/>
      <c r="F104" s="6" t="n"/>
      <c r="G104" s="6" t="n"/>
      <c r="H104" s="33" t="n"/>
      <c r="I104" s="33" t="n"/>
      <c r="J104" s="33" t="n"/>
      <c r="K104" s="34">
        <f>IF($H104="","",MAX(0,$H104-$J104))</f>
        <v/>
      </c>
      <c r="L104" s="35">
        <f>IF($F104="","",IFERROR(VLOOKUP($F104,'Parametros'!$A$4:$D$7,2,FALSE),0))</f>
        <v/>
      </c>
      <c r="M104" s="34">
        <f>IF($K104="","",$K104*$L104)</f>
        <v/>
      </c>
      <c r="N104" s="35">
        <f>IF($F104="","",'Parametros'!$F$7)</f>
        <v/>
      </c>
      <c r="O104" s="34">
        <f>IF($M104="","",$M104*'Parametros'!$F$4)</f>
        <v/>
      </c>
      <c r="P104" s="34">
        <f>IF($M104="","",MAX(0,$M104-'Parametros'!$F$6/3)*$N104)</f>
        <v/>
      </c>
      <c r="Q104" s="35">
        <f>IF($F104="","",IFERROR(VLOOKUP($F104,'Parametros'!$A$4:$D$7,3,FALSE),0))</f>
        <v/>
      </c>
      <c r="R104" s="34">
        <f>IF($K104="","",$K104*$Q104)</f>
        <v/>
      </c>
      <c r="S104" s="34">
        <f>IF($R104="","",$R104*'Parametros'!$F$5)</f>
        <v/>
      </c>
      <c r="T104" s="33" t="n"/>
      <c r="U104" s="33" t="n"/>
      <c r="V104" s="34">
        <f>IF($O104="","",MAX(0,$O104-$T104))</f>
        <v/>
      </c>
      <c r="W104" s="34">
        <f>IF($S104="","",MAX(0,$S104-$U104))</f>
        <v/>
      </c>
      <c r="X104" s="11">
        <f>IF($A104="","",IF(AND($V104&gt;=0,$W104&lt;&gt;""),"OK","Revisar"))</f>
        <v/>
      </c>
      <c r="Y104" s="6" t="n"/>
    </row>
    <row r="105">
      <c r="A105" s="4" t="n"/>
      <c r="B105" s="44" t="n"/>
      <c r="C105" s="6" t="n"/>
      <c r="D105" s="7" t="n"/>
      <c r="E105" s="6" t="n"/>
      <c r="F105" s="6" t="n"/>
      <c r="G105" s="6" t="n"/>
      <c r="H105" s="33" t="n"/>
      <c r="I105" s="33" t="n"/>
      <c r="J105" s="33" t="n"/>
      <c r="K105" s="34">
        <f>IF($H105="","",MAX(0,$H105-$J105))</f>
        <v/>
      </c>
      <c r="L105" s="35">
        <f>IF($F105="","",IFERROR(VLOOKUP($F105,'Parametros'!$A$4:$D$7,2,FALSE),0))</f>
        <v/>
      </c>
      <c r="M105" s="34">
        <f>IF($K105="","",$K105*$L105)</f>
        <v/>
      </c>
      <c r="N105" s="35">
        <f>IF($F105="","",'Parametros'!$F$7)</f>
        <v/>
      </c>
      <c r="O105" s="34">
        <f>IF($M105="","",$M105*'Parametros'!$F$4)</f>
        <v/>
      </c>
      <c r="P105" s="34">
        <f>IF($M105="","",MAX(0,$M105-'Parametros'!$F$6/3)*$N105)</f>
        <v/>
      </c>
      <c r="Q105" s="35">
        <f>IF($F105="","",IFERROR(VLOOKUP($F105,'Parametros'!$A$4:$D$7,3,FALSE),0))</f>
        <v/>
      </c>
      <c r="R105" s="34">
        <f>IF($K105="","",$K105*$Q105)</f>
        <v/>
      </c>
      <c r="S105" s="34">
        <f>IF($R105="","",$R105*'Parametros'!$F$5)</f>
        <v/>
      </c>
      <c r="T105" s="33" t="n"/>
      <c r="U105" s="33" t="n"/>
      <c r="V105" s="34">
        <f>IF($O105="","",MAX(0,$O105-$T105))</f>
        <v/>
      </c>
      <c r="W105" s="34">
        <f>IF($S105="","",MAX(0,$S105-$U105))</f>
        <v/>
      </c>
      <c r="X105" s="11">
        <f>IF($A105="","",IF(AND($V105&gt;=0,$W105&lt;&gt;""),"OK","Revisar"))</f>
        <v/>
      </c>
      <c r="Y105" s="6" t="n"/>
    </row>
    <row r="106">
      <c r="A106" s="4" t="n"/>
      <c r="B106" s="44" t="n"/>
      <c r="C106" s="6" t="n"/>
      <c r="D106" s="7" t="n"/>
      <c r="E106" s="6" t="n"/>
      <c r="F106" s="6" t="n"/>
      <c r="G106" s="6" t="n"/>
      <c r="H106" s="33" t="n"/>
      <c r="I106" s="33" t="n"/>
      <c r="J106" s="33" t="n"/>
      <c r="K106" s="34">
        <f>IF($H106="","",MAX(0,$H106-$J106))</f>
        <v/>
      </c>
      <c r="L106" s="35">
        <f>IF($F106="","",IFERROR(VLOOKUP($F106,'Parametros'!$A$4:$D$7,2,FALSE),0))</f>
        <v/>
      </c>
      <c r="M106" s="34">
        <f>IF($K106="","",$K106*$L106)</f>
        <v/>
      </c>
      <c r="N106" s="35">
        <f>IF($F106="","",'Parametros'!$F$7)</f>
        <v/>
      </c>
      <c r="O106" s="34">
        <f>IF($M106="","",$M106*'Parametros'!$F$4)</f>
        <v/>
      </c>
      <c r="P106" s="34">
        <f>IF($M106="","",MAX(0,$M106-'Parametros'!$F$6/3)*$N106)</f>
        <v/>
      </c>
      <c r="Q106" s="35">
        <f>IF($F106="","",IFERROR(VLOOKUP($F106,'Parametros'!$A$4:$D$7,3,FALSE),0))</f>
        <v/>
      </c>
      <c r="R106" s="34">
        <f>IF($K106="","",$K106*$Q106)</f>
        <v/>
      </c>
      <c r="S106" s="34">
        <f>IF($R106="","",$R106*'Parametros'!$F$5)</f>
        <v/>
      </c>
      <c r="T106" s="33" t="n"/>
      <c r="U106" s="33" t="n"/>
      <c r="V106" s="34">
        <f>IF($O106="","",MAX(0,$O106-$T106))</f>
        <v/>
      </c>
      <c r="W106" s="34">
        <f>IF($S106="","",MAX(0,$S106-$U106))</f>
        <v/>
      </c>
      <c r="X106" s="11">
        <f>IF($A106="","",IF(AND($V106&gt;=0,$W106&lt;&gt;""),"OK","Revisar"))</f>
        <v/>
      </c>
      <c r="Y106" s="6" t="n"/>
    </row>
    <row r="107">
      <c r="A107" s="4" t="n"/>
      <c r="B107" s="44" t="n"/>
      <c r="C107" s="6" t="n"/>
      <c r="D107" s="7" t="n"/>
      <c r="E107" s="6" t="n"/>
      <c r="F107" s="6" t="n"/>
      <c r="G107" s="6" t="n"/>
      <c r="H107" s="33" t="n"/>
      <c r="I107" s="33" t="n"/>
      <c r="J107" s="33" t="n"/>
      <c r="K107" s="34">
        <f>IF($H107="","",MAX(0,$H107-$J107))</f>
        <v/>
      </c>
      <c r="L107" s="35">
        <f>IF($F107="","",IFERROR(VLOOKUP($F107,'Parametros'!$A$4:$D$7,2,FALSE),0))</f>
        <v/>
      </c>
      <c r="M107" s="34">
        <f>IF($K107="","",$K107*$L107)</f>
        <v/>
      </c>
      <c r="N107" s="35">
        <f>IF($F107="","",'Parametros'!$F$7)</f>
        <v/>
      </c>
      <c r="O107" s="34">
        <f>IF($M107="","",$M107*'Parametros'!$F$4)</f>
        <v/>
      </c>
      <c r="P107" s="34">
        <f>IF($M107="","",MAX(0,$M107-'Parametros'!$F$6/3)*$N107)</f>
        <v/>
      </c>
      <c r="Q107" s="35">
        <f>IF($F107="","",IFERROR(VLOOKUP($F107,'Parametros'!$A$4:$D$7,3,FALSE),0))</f>
        <v/>
      </c>
      <c r="R107" s="34">
        <f>IF($K107="","",$K107*$Q107)</f>
        <v/>
      </c>
      <c r="S107" s="34">
        <f>IF($R107="","",$R107*'Parametros'!$F$5)</f>
        <v/>
      </c>
      <c r="T107" s="33" t="n"/>
      <c r="U107" s="33" t="n"/>
      <c r="V107" s="34">
        <f>IF($O107="","",MAX(0,$O107-$T107))</f>
        <v/>
      </c>
      <c r="W107" s="34">
        <f>IF($S107="","",MAX(0,$S107-$U107))</f>
        <v/>
      </c>
      <c r="X107" s="11">
        <f>IF($A107="","",IF(AND($V107&gt;=0,$W107&lt;&gt;""),"OK","Revisar"))</f>
        <v/>
      </c>
      <c r="Y107" s="6" t="n"/>
    </row>
    <row r="108">
      <c r="A108" s="4" t="n"/>
      <c r="B108" s="44" t="n"/>
      <c r="C108" s="6" t="n"/>
      <c r="D108" s="7" t="n"/>
      <c r="E108" s="6" t="n"/>
      <c r="F108" s="6" t="n"/>
      <c r="G108" s="6" t="n"/>
      <c r="H108" s="33" t="n"/>
      <c r="I108" s="33" t="n"/>
      <c r="J108" s="33" t="n"/>
      <c r="K108" s="34">
        <f>IF($H108="","",MAX(0,$H108-$J108))</f>
        <v/>
      </c>
      <c r="L108" s="35">
        <f>IF($F108="","",IFERROR(VLOOKUP($F108,'Parametros'!$A$4:$D$7,2,FALSE),0))</f>
        <v/>
      </c>
      <c r="M108" s="34">
        <f>IF($K108="","",$K108*$L108)</f>
        <v/>
      </c>
      <c r="N108" s="35">
        <f>IF($F108="","",'Parametros'!$F$7)</f>
        <v/>
      </c>
      <c r="O108" s="34">
        <f>IF($M108="","",$M108*'Parametros'!$F$4)</f>
        <v/>
      </c>
      <c r="P108" s="34">
        <f>IF($M108="","",MAX(0,$M108-'Parametros'!$F$6/3)*$N108)</f>
        <v/>
      </c>
      <c r="Q108" s="35">
        <f>IF($F108="","",IFERROR(VLOOKUP($F108,'Parametros'!$A$4:$D$7,3,FALSE),0))</f>
        <v/>
      </c>
      <c r="R108" s="34">
        <f>IF($K108="","",$K108*$Q108)</f>
        <v/>
      </c>
      <c r="S108" s="34">
        <f>IF($R108="","",$R108*'Parametros'!$F$5)</f>
        <v/>
      </c>
      <c r="T108" s="33" t="n"/>
      <c r="U108" s="33" t="n"/>
      <c r="V108" s="34">
        <f>IF($O108="","",MAX(0,$O108-$T108))</f>
        <v/>
      </c>
      <c r="W108" s="34">
        <f>IF($S108="","",MAX(0,$S108-$U108))</f>
        <v/>
      </c>
      <c r="X108" s="11">
        <f>IF($A108="","",IF(AND($V108&gt;=0,$W108&lt;&gt;""),"OK","Revisar"))</f>
        <v/>
      </c>
      <c r="Y108" s="6" t="n"/>
    </row>
    <row r="109">
      <c r="A109" s="4" t="n"/>
      <c r="B109" s="44" t="n"/>
      <c r="C109" s="6" t="n"/>
      <c r="D109" s="7" t="n"/>
      <c r="E109" s="6" t="n"/>
      <c r="F109" s="6" t="n"/>
      <c r="G109" s="6" t="n"/>
      <c r="H109" s="33" t="n"/>
      <c r="I109" s="33" t="n"/>
      <c r="J109" s="33" t="n"/>
      <c r="K109" s="34">
        <f>IF($H109="","",MAX(0,$H109-$J109))</f>
        <v/>
      </c>
      <c r="L109" s="35">
        <f>IF($F109="","",IFERROR(VLOOKUP($F109,'Parametros'!$A$4:$D$7,2,FALSE),0))</f>
        <v/>
      </c>
      <c r="M109" s="34">
        <f>IF($K109="","",$K109*$L109)</f>
        <v/>
      </c>
      <c r="N109" s="35">
        <f>IF($F109="","",'Parametros'!$F$7)</f>
        <v/>
      </c>
      <c r="O109" s="34">
        <f>IF($M109="","",$M109*'Parametros'!$F$4)</f>
        <v/>
      </c>
      <c r="P109" s="34">
        <f>IF($M109="","",MAX(0,$M109-'Parametros'!$F$6/3)*$N109)</f>
        <v/>
      </c>
      <c r="Q109" s="35">
        <f>IF($F109="","",IFERROR(VLOOKUP($F109,'Parametros'!$A$4:$D$7,3,FALSE),0))</f>
        <v/>
      </c>
      <c r="R109" s="34">
        <f>IF($K109="","",$K109*$Q109)</f>
        <v/>
      </c>
      <c r="S109" s="34">
        <f>IF($R109="","",$R109*'Parametros'!$F$5)</f>
        <v/>
      </c>
      <c r="T109" s="33" t="n"/>
      <c r="U109" s="33" t="n"/>
      <c r="V109" s="34">
        <f>IF($O109="","",MAX(0,$O109-$T109))</f>
        <v/>
      </c>
      <c r="W109" s="34">
        <f>IF($S109="","",MAX(0,$S109-$U109))</f>
        <v/>
      </c>
      <c r="X109" s="11">
        <f>IF($A109="","",IF(AND($V109&gt;=0,$W109&lt;&gt;""),"OK","Revisar"))</f>
        <v/>
      </c>
      <c r="Y109" s="6" t="n"/>
    </row>
    <row r="110">
      <c r="A110" s="4" t="n"/>
      <c r="B110" s="44" t="n"/>
      <c r="C110" s="6" t="n"/>
      <c r="D110" s="7" t="n"/>
      <c r="E110" s="6" t="n"/>
      <c r="F110" s="6" t="n"/>
      <c r="G110" s="6" t="n"/>
      <c r="H110" s="33" t="n"/>
      <c r="I110" s="33" t="n"/>
      <c r="J110" s="33" t="n"/>
      <c r="K110" s="34">
        <f>IF($H110="","",MAX(0,$H110-$J110))</f>
        <v/>
      </c>
      <c r="L110" s="35">
        <f>IF($F110="","",IFERROR(VLOOKUP($F110,'Parametros'!$A$4:$D$7,2,FALSE),0))</f>
        <v/>
      </c>
      <c r="M110" s="34">
        <f>IF($K110="","",$K110*$L110)</f>
        <v/>
      </c>
      <c r="N110" s="35">
        <f>IF($F110="","",'Parametros'!$F$7)</f>
        <v/>
      </c>
      <c r="O110" s="34">
        <f>IF($M110="","",$M110*'Parametros'!$F$4)</f>
        <v/>
      </c>
      <c r="P110" s="34">
        <f>IF($M110="","",MAX(0,$M110-'Parametros'!$F$6/3)*$N110)</f>
        <v/>
      </c>
      <c r="Q110" s="35">
        <f>IF($F110="","",IFERROR(VLOOKUP($F110,'Parametros'!$A$4:$D$7,3,FALSE),0))</f>
        <v/>
      </c>
      <c r="R110" s="34">
        <f>IF($K110="","",$K110*$Q110)</f>
        <v/>
      </c>
      <c r="S110" s="34">
        <f>IF($R110="","",$R110*'Parametros'!$F$5)</f>
        <v/>
      </c>
      <c r="T110" s="33" t="n"/>
      <c r="U110" s="33" t="n"/>
      <c r="V110" s="34">
        <f>IF($O110="","",MAX(0,$O110-$T110))</f>
        <v/>
      </c>
      <c r="W110" s="34">
        <f>IF($S110="","",MAX(0,$S110-$U110))</f>
        <v/>
      </c>
      <c r="X110" s="11">
        <f>IF($A110="","",IF(AND($V110&gt;=0,$W110&lt;&gt;""),"OK","Revisar"))</f>
        <v/>
      </c>
      <c r="Y110" s="6" t="n"/>
    </row>
    <row r="111">
      <c r="A111" s="4" t="n"/>
      <c r="B111" s="44" t="n"/>
      <c r="C111" s="6" t="n"/>
      <c r="D111" s="7" t="n"/>
      <c r="E111" s="6" t="n"/>
      <c r="F111" s="6" t="n"/>
      <c r="G111" s="6" t="n"/>
      <c r="H111" s="33" t="n"/>
      <c r="I111" s="33" t="n"/>
      <c r="J111" s="33" t="n"/>
      <c r="K111" s="34">
        <f>IF($H111="","",MAX(0,$H111-$J111))</f>
        <v/>
      </c>
      <c r="L111" s="35">
        <f>IF($F111="","",IFERROR(VLOOKUP($F111,'Parametros'!$A$4:$D$7,2,FALSE),0))</f>
        <v/>
      </c>
      <c r="M111" s="34">
        <f>IF($K111="","",$K111*$L111)</f>
        <v/>
      </c>
      <c r="N111" s="35">
        <f>IF($F111="","",'Parametros'!$F$7)</f>
        <v/>
      </c>
      <c r="O111" s="34">
        <f>IF($M111="","",$M111*'Parametros'!$F$4)</f>
        <v/>
      </c>
      <c r="P111" s="34">
        <f>IF($M111="","",MAX(0,$M111-'Parametros'!$F$6/3)*$N111)</f>
        <v/>
      </c>
      <c r="Q111" s="35">
        <f>IF($F111="","",IFERROR(VLOOKUP($F111,'Parametros'!$A$4:$D$7,3,FALSE),0))</f>
        <v/>
      </c>
      <c r="R111" s="34">
        <f>IF($K111="","",$K111*$Q111)</f>
        <v/>
      </c>
      <c r="S111" s="34">
        <f>IF($R111="","",$R111*'Parametros'!$F$5)</f>
        <v/>
      </c>
      <c r="T111" s="33" t="n"/>
      <c r="U111" s="33" t="n"/>
      <c r="V111" s="34">
        <f>IF($O111="","",MAX(0,$O111-$T111))</f>
        <v/>
      </c>
      <c r="W111" s="34">
        <f>IF($S111="","",MAX(0,$S111-$U111))</f>
        <v/>
      </c>
      <c r="X111" s="11">
        <f>IF($A111="","",IF(AND($V111&gt;=0,$W111&lt;&gt;""),"OK","Revisar"))</f>
        <v/>
      </c>
      <c r="Y111" s="6" t="n"/>
    </row>
    <row r="112">
      <c r="A112" s="4" t="n"/>
      <c r="B112" s="44" t="n"/>
      <c r="C112" s="6" t="n"/>
      <c r="D112" s="7" t="n"/>
      <c r="E112" s="6" t="n"/>
      <c r="F112" s="6" t="n"/>
      <c r="G112" s="6" t="n"/>
      <c r="H112" s="33" t="n"/>
      <c r="I112" s="33" t="n"/>
      <c r="J112" s="33" t="n"/>
      <c r="K112" s="34">
        <f>IF($H112="","",MAX(0,$H112-$J112))</f>
        <v/>
      </c>
      <c r="L112" s="35">
        <f>IF($F112="","",IFERROR(VLOOKUP($F112,'Parametros'!$A$4:$D$7,2,FALSE),0))</f>
        <v/>
      </c>
      <c r="M112" s="34">
        <f>IF($K112="","",$K112*$L112)</f>
        <v/>
      </c>
      <c r="N112" s="35">
        <f>IF($F112="","",'Parametros'!$F$7)</f>
        <v/>
      </c>
      <c r="O112" s="34">
        <f>IF($M112="","",$M112*'Parametros'!$F$4)</f>
        <v/>
      </c>
      <c r="P112" s="34">
        <f>IF($M112="","",MAX(0,$M112-'Parametros'!$F$6/3)*$N112)</f>
        <v/>
      </c>
      <c r="Q112" s="35">
        <f>IF($F112="","",IFERROR(VLOOKUP($F112,'Parametros'!$A$4:$D$7,3,FALSE),0))</f>
        <v/>
      </c>
      <c r="R112" s="34">
        <f>IF($K112="","",$K112*$Q112)</f>
        <v/>
      </c>
      <c r="S112" s="34">
        <f>IF($R112="","",$R112*'Parametros'!$F$5)</f>
        <v/>
      </c>
      <c r="T112" s="33" t="n"/>
      <c r="U112" s="33" t="n"/>
      <c r="V112" s="34">
        <f>IF($O112="","",MAX(0,$O112-$T112))</f>
        <v/>
      </c>
      <c r="W112" s="34">
        <f>IF($S112="","",MAX(0,$S112-$U112))</f>
        <v/>
      </c>
      <c r="X112" s="11">
        <f>IF($A112="","",IF(AND($V112&gt;=0,$W112&lt;&gt;""),"OK","Revisar"))</f>
        <v/>
      </c>
      <c r="Y112" s="6" t="n"/>
    </row>
  </sheetData>
  <autoFilter ref="A3:Y112"/>
  <mergeCells count="2">
    <mergeCell ref="A1:Y1"/>
    <mergeCell ref="A2:Y2"/>
  </mergeCells>
  <conditionalFormatting sqref="V4:W112">
    <cfRule type="cellIs" priority="1" operator="greaterThan" dxfId="0">
      <formula>0</formula>
    </cfRule>
  </conditionalFormatting>
  <conditionalFormatting sqref="X4:X112">
    <cfRule type="expression" priority="2" dxfId="1">
      <formula>$X4="Revisar"</formula>
    </cfRule>
  </conditionalFormatting>
  <dataValidations count="3">
    <dataValidation sqref="F4:F112" showErrorMessage="1" showInputMessage="1" allowBlank="1" errorTitle="Atividade para revisar" error="Escolha uma atividade da lista para buscar a presunção correta." type="list">
      <formula1>"Comércio,Indústria,Serviços em geral,Serviços hospitalares"</formula1>
    </dataValidation>
    <dataValidation sqref="G4:G112" showErrorMessage="1" showInputMessage="1" allowBlank="1" errorTitle="Tipo de receita para revisar" error="Escolha um tipo de receita listado." type="list">
      <formula1>"Venda de mercadorias,Venda de produtos industrializados,Industrialização por encomenda,Prestação de serviços"</formula1>
    </dataValidation>
    <dataValidation sqref="A4:A112" showErrorMessage="1" showInputMessage="1" allowBlank="1" errorTitle="Competência para revisar" error="Escolha uma competência trimestral disponível no resumo." type="list">
      <formula1>"1º trimestre/2026,2º trimestre/2026,3º trimestre/2026"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A580C"/>
    <outlinePr summaryBelow="1" summaryRight="1"/>
    <pageSetUpPr/>
  </sheetPr>
  <dimension ref="A1:O1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15" customWidth="1" min="5" max="5"/>
    <col width="17" customWidth="1" min="6" max="6"/>
    <col width="15" customWidth="1" min="7" max="7"/>
    <col width="18" customWidth="1" min="8" max="8"/>
    <col width="16" customWidth="1" min="9" max="9"/>
    <col width="16" customWidth="1" min="10" max="10"/>
    <col width="15" customWidth="1" min="11" max="11"/>
    <col width="18" customWidth="1" min="12" max="12"/>
    <col width="18" customWidth="1" min="13" max="13"/>
    <col width="22" customWidth="1" min="14" max="14"/>
    <col width="22" customWidth="1" min="15" max="15"/>
  </cols>
  <sheetData>
    <row r="1" ht="28" customHeight="1">
      <c r="A1" s="1" t="inlineStr">
        <is>
          <t>Resumo Trimestral | decisão rápida, memória de cálculo clara</t>
        </is>
      </c>
    </row>
    <row r="2"/>
    <row r="3">
      <c r="A3" s="12" t="inlineStr">
        <is>
          <t>Receita acumulada</t>
        </is>
      </c>
      <c r="B3" s="36">
        <f>SUM($B$9:$B$11)</f>
        <v/>
      </c>
      <c r="D3" s="12" t="inlineStr">
        <is>
          <t>IRPJ total a recolher</t>
        </is>
      </c>
      <c r="E3" s="36">
        <f>SUM($H$9:$H$11)</f>
        <v/>
      </c>
      <c r="G3" s="12" t="inlineStr">
        <is>
          <t>CSLL total a recolher</t>
        </is>
      </c>
      <c r="H3" s="36">
        <f>SUM($L$9:$L$11)</f>
        <v/>
      </c>
      <c r="J3" s="12" t="inlineStr">
        <is>
          <t>Total de tributos</t>
        </is>
      </c>
      <c r="K3" s="36">
        <f>SUM($M$9:$M$11)</f>
        <v/>
      </c>
      <c r="M3" s="12" t="inlineStr">
        <is>
          <t>Carga tributária média</t>
        </is>
      </c>
      <c r="N3" s="37">
        <f>AVERAGE($N$9:$N$11)</f>
        <v/>
      </c>
    </row>
    <row r="4"/>
    <row r="5">
      <c r="A5" s="12" t="inlineStr">
        <is>
          <t>Períodos concluídos</t>
        </is>
      </c>
      <c r="B5" s="15">
        <f>COUNTIF($O$9:$O$11,"Apuração concluída")</f>
        <v/>
      </c>
    </row>
    <row r="6"/>
    <row r="7">
      <c r="A7" s="16" t="inlineStr">
        <is>
          <t>Consolidação por trimestre | adicional calculado sobre a base trimestral</t>
        </is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</row>
    <row r="8">
      <c r="A8" s="3" t="inlineStr">
        <is>
          <t>Trimestre</t>
        </is>
      </c>
      <c r="B8" s="3" t="inlineStr">
        <is>
          <t>Receita bruta</t>
        </is>
      </c>
      <c r="C8" s="3" t="inlineStr">
        <is>
          <t>Receita tributável</t>
        </is>
      </c>
      <c r="D8" s="3" t="inlineStr">
        <is>
          <t>Base IRPJ</t>
        </is>
      </c>
      <c r="E8" s="3" t="inlineStr">
        <is>
          <t>IRPJ básico</t>
        </is>
      </c>
      <c r="F8" s="3" t="inlineStr">
        <is>
          <t>Adicional IRPJ</t>
        </is>
      </c>
      <c r="G8" s="3" t="inlineStr">
        <is>
          <t>IRPJ retido</t>
        </is>
      </c>
      <c r="H8" s="3" t="inlineStr">
        <is>
          <t>IRPJ a recolher</t>
        </is>
      </c>
      <c r="I8" s="3" t="inlineStr">
        <is>
          <t>Base CSLL</t>
        </is>
      </c>
      <c r="J8" s="3" t="inlineStr">
        <is>
          <t>CSLL apurada</t>
        </is>
      </c>
      <c r="K8" s="3" t="inlineStr">
        <is>
          <t>CSLL retida</t>
        </is>
      </c>
      <c r="L8" s="3" t="inlineStr">
        <is>
          <t>CSLL a recolher</t>
        </is>
      </c>
      <c r="M8" s="3" t="inlineStr">
        <is>
          <t>Total de tributos</t>
        </is>
      </c>
      <c r="N8" s="3" t="inlineStr">
        <is>
          <t>Carga tributária efetiva</t>
        </is>
      </c>
      <c r="O8" s="3" t="inlineStr">
        <is>
          <t>Situação</t>
        </is>
      </c>
    </row>
    <row r="9">
      <c r="A9" s="18" t="inlineStr">
        <is>
          <t>1º trimestre/2026</t>
        </is>
      </c>
      <c r="B9" s="38">
        <f>SUMIFS('Lançamentos'!$H$4:$H$112,'Lançamentos'!$A$4:$A$112,$A9)</f>
        <v/>
      </c>
      <c r="C9" s="38">
        <f>SUMIFS('Lançamentos'!$K$4:$K$112,'Lançamentos'!$A$4:$A$112,$A9)</f>
        <v/>
      </c>
      <c r="D9" s="38">
        <f>SUMIFS('Lançamentos'!$M$4:$M$112,'Lançamentos'!$A$4:$A$112,$A9)</f>
        <v/>
      </c>
      <c r="E9" s="38">
        <f>SUMIFS('Lançamentos'!$O$4:$O$112,'Lançamentos'!$A$4:$A$112,$A9)</f>
        <v/>
      </c>
      <c r="F9" s="38">
        <f>MAX(0,($D9-'Parametros'!$F$6)*'Parametros'!$F$7)</f>
        <v/>
      </c>
      <c r="G9" s="38">
        <f>SUMIFS('Lançamentos'!$T$4:$T$112,'Lançamentos'!$A$4:$A$112,$A9)</f>
        <v/>
      </c>
      <c r="H9" s="38">
        <f>MAX(0,$E9+$F9-$G9)</f>
        <v/>
      </c>
      <c r="I9" s="38">
        <f>SUMIFS('Lançamentos'!$R$4:$R$112,'Lançamentos'!$A$4:$A$112,$A9)</f>
        <v/>
      </c>
      <c r="J9" s="38">
        <f>SUMIFS('Lançamentos'!$S$4:$S$112,'Lançamentos'!$A$4:$A$112,$A9)</f>
        <v/>
      </c>
      <c r="K9" s="38">
        <f>SUMIFS('Lançamentos'!$U$4:$U$112,'Lançamentos'!$A$4:$A$112,$A9)</f>
        <v/>
      </c>
      <c r="L9" s="38">
        <f>MAX(0,$J9-$K9)</f>
        <v/>
      </c>
      <c r="M9" s="38">
        <f>$H9+$L9</f>
        <v/>
      </c>
      <c r="N9" s="39">
        <f>IFERROR($M9/$B9,0)</f>
        <v/>
      </c>
      <c r="O9" s="18">
        <f>IF($M9&gt;0,"Apuração concluída","Sem movimento")</f>
        <v/>
      </c>
    </row>
    <row r="10">
      <c r="A10" s="21" t="inlineStr">
        <is>
          <t>2º trimestre/2026</t>
        </is>
      </c>
      <c r="B10" s="40">
        <f>SUMIFS('Lançamentos'!$H$4:$H$112,'Lançamentos'!$A$4:$A$112,$A10)</f>
        <v/>
      </c>
      <c r="C10" s="40">
        <f>SUMIFS('Lançamentos'!$K$4:$K$112,'Lançamentos'!$A$4:$A$112,$A10)</f>
        <v/>
      </c>
      <c r="D10" s="40">
        <f>SUMIFS('Lançamentos'!$M$4:$M$112,'Lançamentos'!$A$4:$A$112,$A10)</f>
        <v/>
      </c>
      <c r="E10" s="40">
        <f>SUMIFS('Lançamentos'!$O$4:$O$112,'Lançamentos'!$A$4:$A$112,$A10)</f>
        <v/>
      </c>
      <c r="F10" s="40">
        <f>MAX(0,($D10-'Parametros'!$F$6)*'Parametros'!$F$7)</f>
        <v/>
      </c>
      <c r="G10" s="40">
        <f>SUMIFS('Lançamentos'!$T$4:$T$112,'Lançamentos'!$A$4:$A$112,$A10)</f>
        <v/>
      </c>
      <c r="H10" s="40">
        <f>MAX(0,$E10+$F10-$G10)</f>
        <v/>
      </c>
      <c r="I10" s="40">
        <f>SUMIFS('Lançamentos'!$R$4:$R$112,'Lançamentos'!$A$4:$A$112,$A10)</f>
        <v/>
      </c>
      <c r="J10" s="40">
        <f>SUMIFS('Lançamentos'!$S$4:$S$112,'Lançamentos'!$A$4:$A$112,$A10)</f>
        <v/>
      </c>
      <c r="K10" s="40">
        <f>SUMIFS('Lançamentos'!$U$4:$U$112,'Lançamentos'!$A$4:$A$112,$A10)</f>
        <v/>
      </c>
      <c r="L10" s="40">
        <f>MAX(0,$J10-$K10)</f>
        <v/>
      </c>
      <c r="M10" s="40">
        <f>$H10+$L10</f>
        <v/>
      </c>
      <c r="N10" s="41">
        <f>IFERROR($M10/$B10,0)</f>
        <v/>
      </c>
      <c r="O10" s="21">
        <f>IF($M10&gt;0,"Apuração concluída","Sem movimento")</f>
        <v/>
      </c>
    </row>
    <row r="11">
      <c r="A11" s="18" t="inlineStr">
        <is>
          <t>3º trimestre/2026</t>
        </is>
      </c>
      <c r="B11" s="38">
        <f>SUMIFS('Lançamentos'!$H$4:$H$112,'Lançamentos'!$A$4:$A$112,$A11)</f>
        <v/>
      </c>
      <c r="C11" s="38">
        <f>SUMIFS('Lançamentos'!$K$4:$K$112,'Lançamentos'!$A$4:$A$112,$A11)</f>
        <v/>
      </c>
      <c r="D11" s="38">
        <f>SUMIFS('Lançamentos'!$M$4:$M$112,'Lançamentos'!$A$4:$A$112,$A11)</f>
        <v/>
      </c>
      <c r="E11" s="38">
        <f>SUMIFS('Lançamentos'!$O$4:$O$112,'Lançamentos'!$A$4:$A$112,$A11)</f>
        <v/>
      </c>
      <c r="F11" s="38">
        <f>MAX(0,($D11-'Parametros'!$F$6)*'Parametros'!$F$7)</f>
        <v/>
      </c>
      <c r="G11" s="38">
        <f>SUMIFS('Lançamentos'!$T$4:$T$112,'Lançamentos'!$A$4:$A$112,$A11)</f>
        <v/>
      </c>
      <c r="H11" s="38">
        <f>MAX(0,$E11+$F11-$G11)</f>
        <v/>
      </c>
      <c r="I11" s="38">
        <f>SUMIFS('Lançamentos'!$R$4:$R$112,'Lançamentos'!$A$4:$A$112,$A11)</f>
        <v/>
      </c>
      <c r="J11" s="38">
        <f>SUMIFS('Lançamentos'!$S$4:$S$112,'Lançamentos'!$A$4:$A$112,$A11)</f>
        <v/>
      </c>
      <c r="K11" s="38">
        <f>SUMIFS('Lançamentos'!$U$4:$U$112,'Lançamentos'!$A$4:$A$112,$A11)</f>
        <v/>
      </c>
      <c r="L11" s="38">
        <f>MAX(0,$J11-$K11)</f>
        <v/>
      </c>
      <c r="M11" s="38">
        <f>$H11+$L11</f>
        <v/>
      </c>
      <c r="N11" s="39">
        <f>IFERROR($M11/$B11,0)</f>
        <v/>
      </c>
      <c r="O11" s="18">
        <f>IF($M11&gt;0,"Apuração concluída","Sem movimento")</f>
        <v/>
      </c>
    </row>
  </sheetData>
  <autoFilter ref="A8:O11"/>
  <mergeCells count="1">
    <mergeCell ref="A1:O1"/>
  </mergeCells>
  <conditionalFormatting sqref="H9:H11">
    <cfRule type="cellIs" priority="1" operator="greaterThan" dxfId="0">
      <formula>0</formula>
    </cfRule>
  </conditionalFormatting>
  <conditionalFormatting sqref="L9:L11">
    <cfRule type="cellIs" priority="2" operator="greaterThan" dxfId="0">
      <formula>0</formula>
    </cfRule>
  </conditionalFormatting>
  <conditionalFormatting sqref="O9:O11">
    <cfRule type="expression" priority="3" dxfId="1">
      <formula>$O9="Sem movimento"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334155"/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38" customWidth="1" min="4" max="4"/>
    <col width="31" customWidth="1" min="5" max="5"/>
    <col width="18" customWidth="1" min="6" max="6"/>
    <col width="39" customWidth="1" min="7" max="7"/>
    <col width="4" customWidth="1" min="8" max="8"/>
  </cols>
  <sheetData>
    <row r="1" ht="28" customHeight="1">
      <c r="A1" s="1" t="inlineStr">
        <is>
          <t>Parâmetros tributários | ajuste a premissa antes de fechar</t>
        </is>
      </c>
    </row>
    <row r="2"/>
    <row r="3">
      <c r="A3" s="3" t="inlineStr">
        <is>
          <t>Atividade</t>
        </is>
      </c>
      <c r="B3" s="3" t="inlineStr">
        <is>
          <t>Presunção IRPJ</t>
        </is>
      </c>
      <c r="C3" s="3" t="inlineStr">
        <is>
          <t>Presunção CSLL</t>
        </is>
      </c>
      <c r="D3" s="3" t="inlineStr">
        <is>
          <t>Observação</t>
        </is>
      </c>
      <c r="E3" s="3" t="inlineStr">
        <is>
          <t>Premissa geral</t>
        </is>
      </c>
      <c r="F3" s="3" t="inlineStr">
        <is>
          <t>Valor editável</t>
        </is>
      </c>
      <c r="G3" s="3" t="inlineStr">
        <is>
          <t>Uso no cálculo</t>
        </is>
      </c>
      <c r="H3" s="3" t="inlineStr"/>
    </row>
    <row r="4">
      <c r="A4" s="6" t="inlineStr">
        <is>
          <t>Comércio</t>
        </is>
      </c>
      <c r="B4" s="42" t="n">
        <v>0.08</v>
      </c>
      <c r="C4" s="42" t="n">
        <v>0.12</v>
      </c>
      <c r="D4" s="6" t="inlineStr">
        <is>
          <t>Receitas de venda; confirme o enquadramento.</t>
        </is>
      </c>
      <c r="E4" s="25" t="inlineStr">
        <is>
          <t>Alíquota IRPJ</t>
        </is>
      </c>
      <c r="F4" s="42" t="n">
        <v>0.15</v>
      </c>
      <c r="G4" s="25" t="inlineStr">
        <is>
          <t>Aplicada sobre a base presumida de IRPJ.</t>
        </is>
      </c>
      <c r="H4" s="26" t="n"/>
    </row>
    <row r="5">
      <c r="A5" s="6" t="inlineStr">
        <is>
          <t>Indústria</t>
        </is>
      </c>
      <c r="B5" s="42" t="n">
        <v>0.08</v>
      </c>
      <c r="C5" s="42" t="n">
        <v>0.12</v>
      </c>
      <c r="D5" s="6" t="inlineStr">
        <is>
          <t>Produtos industrializados; valide a atividade efetiva.</t>
        </is>
      </c>
      <c r="E5" s="25" t="inlineStr">
        <is>
          <t>Alíquota CSLL</t>
        </is>
      </c>
      <c r="F5" s="42" t="n">
        <v>0.09</v>
      </c>
      <c r="G5" s="25" t="inlineStr">
        <is>
          <t>Aplicada sobre a base presumida de CSLL.</t>
        </is>
      </c>
      <c r="H5" s="26" t="n"/>
    </row>
    <row r="6">
      <c r="A6" s="6" t="inlineStr">
        <is>
          <t>Serviços em geral</t>
        </is>
      </c>
      <c r="B6" s="42" t="n">
        <v>0.32</v>
      </c>
      <c r="C6" s="42" t="n">
        <v>0.32</v>
      </c>
      <c r="D6" s="6" t="inlineStr">
        <is>
          <t>Serviços em geral; segregue receitas quando necessário.</t>
        </is>
      </c>
      <c r="E6" s="25" t="inlineStr">
        <is>
          <t>Limite trimestral do adicional IRPJ</t>
        </is>
      </c>
      <c r="F6" s="43" t="n">
        <v>60000</v>
      </c>
      <c r="G6" s="25" t="inlineStr">
        <is>
          <t>Excesso da base trimestral para o adicional.</t>
        </is>
      </c>
      <c r="H6" s="26" t="n"/>
    </row>
    <row r="7">
      <c r="A7" s="6" t="inlineStr">
        <is>
          <t>Serviços hospitalares</t>
        </is>
      </c>
      <c r="B7" s="42" t="n">
        <v>0.08</v>
      </c>
      <c r="C7" s="42" t="n">
        <v>0.12</v>
      </c>
      <c r="D7" s="6" t="inlineStr">
        <is>
          <t>Aplicação condicionada a requisitos específicos.</t>
        </is>
      </c>
      <c r="E7" s="25" t="inlineStr">
        <is>
          <t>Alíquota adicional IRPJ</t>
        </is>
      </c>
      <c r="F7" s="42" t="n">
        <v>0.1</v>
      </c>
      <c r="G7" s="25" t="inlineStr">
        <is>
          <t>Aplicada sobre o excesso trimestral calculado.</t>
        </is>
      </c>
      <c r="H7" s="26" t="n"/>
    </row>
    <row r="8"/>
    <row r="9"/>
    <row r="10" ht="36" customHeight="1">
      <c r="A10" s="28" t="inlineStr">
        <is>
          <t>Ação essencial: confirme percentuais, retenções, receitas financeiras, segregação de atividades e regras específicas do regime com orientação contábil e legislação vigente.</t>
        </is>
      </c>
    </row>
    <row r="11">
      <c r="A11" s="2" t="inlineStr">
        <is>
          <t>Os campos em amarelo são editáveis. Alterações nos parâmetros recalculam automaticamente as bases e o resumo trimestral.</t>
        </is>
      </c>
    </row>
  </sheetData>
  <autoFilter ref="A3:D7"/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A580C"/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46" customWidth="1" min="3" max="3"/>
    <col width="36" customWidth="1" min="4" max="4"/>
  </cols>
  <sheetData>
    <row r="1" ht="28" customHeight="1">
      <c r="A1" s="1" t="inlineStr">
        <is>
          <t>Guia rápido | use, revise e decida com segurança</t>
        </is>
      </c>
    </row>
    <row r="2"/>
    <row r="3">
      <c r="A3" s="3" t="inlineStr">
        <is>
          <t>Aba</t>
        </is>
      </c>
      <c r="B3" s="3" t="inlineStr">
        <is>
          <t>Para resolver rápido</t>
        </is>
      </c>
      <c r="C3" s="3" t="inlineStr">
        <is>
          <t>Campos que pedem atenção</t>
        </is>
      </c>
      <c r="D3" s="3" t="inlineStr">
        <is>
          <t>Resultado</t>
        </is>
      </c>
    </row>
    <row r="4" ht="54" customHeight="1">
      <c r="A4" s="29" t="inlineStr">
        <is>
          <t>Lançamentos</t>
        </is>
      </c>
      <c r="B4" s="29" t="inlineStr">
        <is>
          <t>Registre uma linha por competência e receita. Use os campos amarelos como área de trabalho.</t>
        </is>
      </c>
      <c r="C4" s="29" t="inlineStr">
        <is>
          <t>Atividade, receita bruta, devoluções, retenções e observações precisam refletir os documentos fiscais.</t>
        </is>
      </c>
      <c r="D4" s="29" t="inlineStr">
        <is>
          <t>Bases presumidas, IRPJ, CSLL e status são calculados em cada linha.</t>
        </is>
      </c>
    </row>
    <row r="5" ht="54" customHeight="1">
      <c r="A5" s="30" t="inlineStr">
        <is>
          <t>Resumo Trimestral</t>
        </is>
      </c>
      <c r="B5" s="30" t="inlineStr">
        <is>
          <t>Leia os cartões e compare os tributos a recolher por trimestre.</t>
        </is>
      </c>
      <c r="C5" s="30" t="inlineStr">
        <is>
          <t>O adicional de IRPJ é apurado sobre a base trimestral que exceder o limite editável.</t>
        </is>
      </c>
      <c r="D5" s="30" t="inlineStr">
        <is>
          <t>Visão consolidada, carga efetiva e gráficos para apoiar a revisão.</t>
        </is>
      </c>
    </row>
    <row r="6" ht="54" customHeight="1">
      <c r="A6" s="29" t="inlineStr">
        <is>
          <t>Parametros</t>
        </is>
      </c>
      <c r="B6" s="29" t="inlineStr">
        <is>
          <t>Atualize as premissas antes da apuração. Os campos amarelos recalculam a planilha.</t>
        </is>
      </c>
      <c r="C6" s="29" t="inlineStr">
        <is>
          <t>Confirme legislação vigente, retenções, receitas financeiras, segregação e particularidades da atividade.</t>
        </is>
      </c>
      <c r="D6" s="29" t="inlineStr">
        <is>
          <t>Premissas transparentes e prontas para validação contábil.</t>
        </is>
      </c>
    </row>
    <row r="7"/>
    <row r="8">
      <c r="A8" s="16" t="inlineStr">
        <is>
          <t>Roteiro de uso</t>
        </is>
      </c>
      <c r="B8" s="17" t="n"/>
      <c r="C8" s="17" t="n"/>
      <c r="D8" s="17" t="n"/>
    </row>
    <row r="9" ht="26" customHeight="1">
      <c r="A9" s="31" t="inlineStr">
        <is>
          <t>1. Confira a atividade e os percentuais editáveis na aba Parametros.</t>
        </is>
      </c>
      <c r="B9" s="30" t="inlineStr"/>
      <c r="C9" s="30" t="inlineStr"/>
      <c r="D9" s="30" t="inlineStr"/>
    </row>
    <row r="10" ht="26" customHeight="1">
      <c r="A10" s="31" t="inlineStr">
        <is>
          <t>2. Lance as receitas, descontos e retenções na aba Lançamentos.</t>
        </is>
      </c>
      <c r="B10" s="30" t="inlineStr"/>
      <c r="C10" s="30" t="inlineStr"/>
      <c r="D10" s="30" t="inlineStr"/>
    </row>
    <row r="11" ht="26" customHeight="1">
      <c r="A11" s="31" t="inlineStr">
        <is>
          <t>3. Revise o resumo trimestral antes de usar os valores para recolhimento.</t>
        </is>
      </c>
      <c r="B11" s="30" t="inlineStr"/>
      <c r="C11" s="30" t="inlineStr"/>
      <c r="D11" s="30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2026-09-07T00:53:11Z</dcterms:created>
  <dcterms:modified xmlns:dcterms="http://purl.org/dc/terms/" xmlns:xsi="http://www.w3.org/2001/XMLSchema-instance" xsi:type="dcterms:W3CDTF">2026-09-07T00:53:11Z</dcterms:modified>
</cp:coreProperties>
</file>