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ç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0%"/>
  </numFmts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1"/>
    </font>
    <font>
      <b val="1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left" vertical="center"/>
    </xf>
    <xf numFmtId="0" fontId="2" fillId="6" borderId="0" pivotButton="0" quotePrefix="0" xfId="0"/>
    <xf numFmtId="165" fontId="4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165" fontId="4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1" fontId="4" fillId="3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5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ill>
        <patternFill patternType="solid">
          <fgColor rgb="00FEF9C3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atual por produto (R$)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'Resumo'!F17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'Resumo'!$E$18:$E$27</f>
            </numRef>
          </cat>
          <val>
            <numRef>
              <f>'Resumo'!$F$18:$F$27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Preço anterior x Preço atual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'Resumo'!F4</f>
            </strRef>
          </tx>
          <spPr>
            <a:solidFill xmlns:a="http://schemas.openxmlformats.org/drawingml/2006/main">
              <a:srgbClr val="94A3B8"/>
            </a:solidFill>
            <a:ln xmlns:a="http://schemas.openxmlformats.org/drawingml/2006/main">
              <a:prstDash val="solid"/>
            </a:ln>
          </spPr>
          <cat>
            <numRef>
              <f>'Resumo'!$E$5:$E$14</f>
            </numRef>
          </cat>
          <val>
            <numRef>
              <f>'Resumo'!$F$5:$F$14</f>
            </numRef>
          </val>
        </ser>
        <ser>
          <idx val="1"/>
          <order val="1"/>
          <tx>
            <strRef>
              <f>'Resumo'!G4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'Resumo'!$E$5:$E$14</f>
            </numRef>
          </cat>
          <val>
            <numRef>
              <f>'Resumo'!$G$5:$G$14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Preço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do custo por categoria</a:t>
            </a:r>
          </a:p>
        </rich>
      </tx>
    </title>
    <plotArea>
      <doughnutChart>
        <varyColors val="1"/>
        <ser>
          <idx val="0"/>
          <order val="0"/>
          <tx>
            <strRef>
              <f>'Resumo'!B17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'Resumo'!$A$18:$A$20</f>
            </numRef>
          </cat>
          <val>
            <numRef>
              <f>'Resumo'!$B$18:$B$20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29</row>
      <rowOff>0</rowOff>
    </from>
    <ext cx="648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648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52</row>
      <rowOff>0</rowOff>
    </from>
    <ext cx="432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24" customWidth="1" min="2" max="2"/>
    <col width="14" customWidth="1" min="3" max="3"/>
    <col width="10" customWidth="1" min="4" max="4"/>
    <col width="12" customWidth="1" min="5" max="5"/>
    <col width="15" customWidth="1" min="6" max="6"/>
    <col width="14" customWidth="1" min="7" max="7"/>
    <col width="13" customWidth="1" min="8" max="8"/>
    <col width="12" customWidth="1" min="9" max="9"/>
    <col width="16" customWidth="1" min="10" max="10"/>
    <col width="11" customWidth="1" min="11" max="11"/>
    <col width="24" customWidth="1" min="12" max="12"/>
    <col width="12" customWidth="1" min="13" max="13"/>
    <col width="38" customWidth="1" min="14" max="14"/>
  </cols>
  <sheetData>
    <row r="1" ht="26" customHeight="1">
      <c r="A1" s="1" t="inlineStr">
        <is>
          <t>Cesta Básica — Monitoramento de Preços | Referência: 15/07/2026 — São Paulo</t>
        </is>
      </c>
    </row>
    <row r="2" ht="32" customHeight="1">
      <c r="A2" s="2" t="inlineStr">
        <is>
          <t>Data da pesquisa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Unidade</t>
        </is>
      </c>
      <c r="E2" s="2" t="inlineStr">
        <is>
          <t>Quantidade na cesta</t>
        </is>
      </c>
      <c r="F2" s="2" t="inlineStr">
        <is>
          <t>Preço anterior (R$)</t>
        </is>
      </c>
      <c r="G2" s="2" t="inlineStr">
        <is>
          <t>Preço atual (R$)</t>
        </is>
      </c>
      <c r="H2" s="2" t="inlineStr">
        <is>
          <t>Variação (R$)</t>
        </is>
      </c>
      <c r="I2" s="2" t="inlineStr">
        <is>
          <t>Variação (%)</t>
        </is>
      </c>
      <c r="J2" s="2" t="inlineStr">
        <is>
          <t>Custo na cesta (R$)</t>
        </is>
      </c>
      <c r="K2" s="2" t="inlineStr">
        <is>
          <t>Status</t>
        </is>
      </c>
      <c r="L2" s="2" t="inlineStr">
        <is>
          <t>Estabelecimento</t>
        </is>
      </c>
      <c r="M2" s="2" t="inlineStr">
        <is>
          <t>Cidade</t>
        </is>
      </c>
      <c r="N2" s="2" t="inlineStr">
        <is>
          <t>Observações</t>
        </is>
      </c>
    </row>
    <row r="3">
      <c r="A3" s="30" t="n">
        <v>46218</v>
      </c>
      <c r="B3" s="4" t="inlineStr">
        <is>
          <t>Arroz tipo 1</t>
        </is>
      </c>
      <c r="C3" s="5">
        <f>IFERROR(VLOOKUP(B3,Instruções!$A$16:$C$25,2,FALSE),"Não cadastrada")</f>
        <v/>
      </c>
      <c r="D3" s="5" t="inlineStr">
        <is>
          <t>5 kg</t>
        </is>
      </c>
      <c r="E3" s="6" t="n">
        <v>1</v>
      </c>
      <c r="F3" s="31" t="n">
        <v>29.9</v>
      </c>
      <c r="G3" s="31" t="n">
        <v>31.49</v>
      </c>
      <c r="H3" s="32">
        <f>G3-F3</f>
        <v/>
      </c>
      <c r="I3" s="33">
        <f>IFERROR(H3/F3,0)</f>
        <v/>
      </c>
      <c r="J3" s="32">
        <f>E3*G3</f>
        <v/>
      </c>
      <c r="K3" s="5">
        <f>IF(I3&gt;0,"Aumento",IF(I3&lt;0,"Redução","Estável"))</f>
        <v/>
      </c>
      <c r="L3" s="10" t="inlineStr">
        <is>
          <t>Supermercado Econômico</t>
        </is>
      </c>
      <c r="M3" s="6" t="inlineStr">
        <is>
          <t>São Paulo</t>
        </is>
      </c>
      <c r="N3" s="10" t="inlineStr">
        <is>
          <t>Promoção encerrada na semana anterior</t>
        </is>
      </c>
    </row>
    <row r="4">
      <c r="A4" s="30" t="n">
        <v>46218</v>
      </c>
      <c r="B4" s="11" t="inlineStr">
        <is>
          <t>Feijão carioca</t>
        </is>
      </c>
      <c r="C4" s="12">
        <f>IFERROR(VLOOKUP(B4,Instruções!$A$16:$C$25,2,FALSE),"Não cadastrada")</f>
        <v/>
      </c>
      <c r="D4" s="12" t="inlineStr">
        <is>
          <t>1 kg</t>
        </is>
      </c>
      <c r="E4" s="6" t="n">
        <v>2</v>
      </c>
      <c r="F4" s="31" t="n">
        <v>8.49</v>
      </c>
      <c r="G4" s="31" t="n">
        <v>8.99</v>
      </c>
      <c r="H4" s="34">
        <f>G4-F4</f>
        <v/>
      </c>
      <c r="I4" s="35">
        <f>IFERROR(H4/F4,0)</f>
        <v/>
      </c>
      <c r="J4" s="34">
        <f>E4*G4</f>
        <v/>
      </c>
      <c r="K4" s="12">
        <f>IF(I4&gt;0,"Aumento",IF(I4&lt;0,"Redução","Estável"))</f>
        <v/>
      </c>
      <c r="L4" s="10" t="inlineStr">
        <is>
          <t>Supermercado Econômico</t>
        </is>
      </c>
      <c r="M4" s="6" t="inlineStr">
        <is>
          <t>São Paulo</t>
        </is>
      </c>
      <c r="N4" s="10" t="inlineStr">
        <is>
          <t>Marca mais vendida da região</t>
        </is>
      </c>
    </row>
    <row r="5">
      <c r="A5" s="30" t="n">
        <v>46218</v>
      </c>
      <c r="B5" s="4" t="inlineStr">
        <is>
          <t>Açúcar refinado</t>
        </is>
      </c>
      <c r="C5" s="5">
        <f>IFERROR(VLOOKUP(B5,Instruções!$A$16:$C$25,2,FALSE),"Não cadastrada")</f>
        <v/>
      </c>
      <c r="D5" s="5" t="inlineStr">
        <is>
          <t>1 kg</t>
        </is>
      </c>
      <c r="E5" s="6" t="n">
        <v>3</v>
      </c>
      <c r="F5" s="31" t="n">
        <v>4.29</v>
      </c>
      <c r="G5" s="31" t="n">
        <v>4.59</v>
      </c>
      <c r="H5" s="32">
        <f>G5-F5</f>
        <v/>
      </c>
      <c r="I5" s="33">
        <f>IFERROR(H5/F5,0)</f>
        <v/>
      </c>
      <c r="J5" s="32">
        <f>E5*G5</f>
        <v/>
      </c>
      <c r="K5" s="5">
        <f>IF(I5&gt;0,"Aumento",IF(I5&lt;0,"Redução","Estável"))</f>
        <v/>
      </c>
      <c r="L5" s="10" t="inlineStr">
        <is>
          <t>Mercado Central</t>
        </is>
      </c>
      <c r="M5" s="6" t="inlineStr">
        <is>
          <t>São Paulo</t>
        </is>
      </c>
      <c r="N5" s="10" t="inlineStr">
        <is>
          <t>Preço estável há dois meses</t>
        </is>
      </c>
    </row>
    <row r="6">
      <c r="A6" s="30" t="n">
        <v>46218</v>
      </c>
      <c r="B6" s="11" t="inlineStr">
        <is>
          <t>Café torrado e moído</t>
        </is>
      </c>
      <c r="C6" s="12">
        <f>IFERROR(VLOOKUP(B6,Instruções!$A$16:$C$25,2,FALSE),"Não cadastrada")</f>
        <v/>
      </c>
      <c r="D6" s="12" t="inlineStr">
        <is>
          <t>500 g</t>
        </is>
      </c>
      <c r="E6" s="6" t="n">
        <v>2</v>
      </c>
      <c r="F6" s="31" t="n">
        <v>17.9</v>
      </c>
      <c r="G6" s="31" t="n">
        <v>18.75</v>
      </c>
      <c r="H6" s="34">
        <f>G6-F6</f>
        <v/>
      </c>
      <c r="I6" s="35">
        <f>IFERROR(H6/F6,0)</f>
        <v/>
      </c>
      <c r="J6" s="34">
        <f>E6*G6</f>
        <v/>
      </c>
      <c r="K6" s="12">
        <f>IF(I6&gt;0,"Aumento",IF(I6&lt;0,"Redução","Estável"))</f>
        <v/>
      </c>
      <c r="L6" s="10" t="inlineStr">
        <is>
          <t>Mercado Central</t>
        </is>
      </c>
      <c r="M6" s="6" t="inlineStr">
        <is>
          <t>São Paulo</t>
        </is>
      </c>
      <c r="N6" s="10" t="inlineStr">
        <is>
          <t>Alta por safra reduzida</t>
        </is>
      </c>
    </row>
    <row r="7">
      <c r="A7" s="30" t="n">
        <v>46218</v>
      </c>
      <c r="B7" s="4" t="inlineStr">
        <is>
          <t>Farinha de trigo</t>
        </is>
      </c>
      <c r="C7" s="5">
        <f>IFERROR(VLOOKUP(B7,Instruções!$A$16:$C$25,2,FALSE),"Não cadastrada")</f>
        <v/>
      </c>
      <c r="D7" s="5" t="inlineStr">
        <is>
          <t>1 kg</t>
        </is>
      </c>
      <c r="E7" s="6" t="n">
        <v>2</v>
      </c>
      <c r="F7" s="31" t="n">
        <v>5.29</v>
      </c>
      <c r="G7" s="31" t="n">
        <v>5.49</v>
      </c>
      <c r="H7" s="32">
        <f>G7-F7</f>
        <v/>
      </c>
      <c r="I7" s="33">
        <f>IFERROR(H7/F7,0)</f>
        <v/>
      </c>
      <c r="J7" s="32">
        <f>E7*G7</f>
        <v/>
      </c>
      <c r="K7" s="5">
        <f>IF(I7&gt;0,"Aumento",IF(I7&lt;0,"Redução","Estável"))</f>
        <v/>
      </c>
      <c r="L7" s="10" t="inlineStr">
        <is>
          <t>Atacadão Paulista</t>
        </is>
      </c>
      <c r="M7" s="6" t="inlineStr">
        <is>
          <t>São Paulo</t>
        </is>
      </c>
      <c r="N7" s="10" t="inlineStr">
        <is>
          <t>Pacote de 1 kg tradicional</t>
        </is>
      </c>
    </row>
    <row r="8">
      <c r="A8" s="30" t="n">
        <v>46218</v>
      </c>
      <c r="B8" s="11" t="inlineStr">
        <is>
          <t>Óleo de soja</t>
        </is>
      </c>
      <c r="C8" s="12">
        <f>IFERROR(VLOOKUP(B8,Instruções!$A$16:$C$25,2,FALSE),"Não cadastrada")</f>
        <v/>
      </c>
      <c r="D8" s="12" t="inlineStr">
        <is>
          <t>900 ml</t>
        </is>
      </c>
      <c r="E8" s="6" t="n">
        <v>2</v>
      </c>
      <c r="F8" s="31" t="n">
        <v>6.49</v>
      </c>
      <c r="G8" s="31" t="n">
        <v>6.89</v>
      </c>
      <c r="H8" s="34">
        <f>G8-F8</f>
        <v/>
      </c>
      <c r="I8" s="35">
        <f>IFERROR(H8/F8,0)</f>
        <v/>
      </c>
      <c r="J8" s="34">
        <f>E8*G8</f>
        <v/>
      </c>
      <c r="K8" s="12">
        <f>IF(I8&gt;0,"Aumento",IF(I8&lt;0,"Redução","Estável"))</f>
        <v/>
      </c>
      <c r="L8" s="10" t="inlineStr">
        <is>
          <t>Atacadão Paulista</t>
        </is>
      </c>
      <c r="M8" s="6" t="inlineStr">
        <is>
          <t>São Paulo</t>
        </is>
      </c>
      <c r="N8" s="10" t="inlineStr">
        <is>
          <t>Reajuste do fornecedor</t>
        </is>
      </c>
    </row>
    <row r="9">
      <c r="A9" s="30" t="n">
        <v>46218</v>
      </c>
      <c r="B9" s="4" t="inlineStr">
        <is>
          <t>Leite UHT integral</t>
        </is>
      </c>
      <c r="C9" s="5">
        <f>IFERROR(VLOOKUP(B9,Instruções!$A$16:$C$25,2,FALSE),"Não cadastrada")</f>
        <v/>
      </c>
      <c r="D9" s="5" t="inlineStr">
        <is>
          <t>1 L</t>
        </is>
      </c>
      <c r="E9" s="6" t="n">
        <v>7</v>
      </c>
      <c r="F9" s="31" t="n">
        <v>4.79</v>
      </c>
      <c r="G9" s="31" t="n">
        <v>5.19</v>
      </c>
      <c r="H9" s="32">
        <f>G9-F9</f>
        <v/>
      </c>
      <c r="I9" s="33">
        <f>IFERROR(H9/F9,0)</f>
        <v/>
      </c>
      <c r="J9" s="32">
        <f>E9*G9</f>
        <v/>
      </c>
      <c r="K9" s="5">
        <f>IF(I9&gt;0,"Aumento",IF(I9&lt;0,"Redução","Estável"))</f>
        <v/>
      </c>
      <c r="L9" s="10" t="inlineStr">
        <is>
          <t>Supermercado Econômico</t>
        </is>
      </c>
      <c r="M9" s="6" t="inlineStr">
        <is>
          <t>São Paulo</t>
        </is>
      </c>
      <c r="N9" s="10" t="inlineStr">
        <is>
          <t>Item de maior quantidade na cesta</t>
        </is>
      </c>
    </row>
    <row r="10">
      <c r="A10" s="30" t="n">
        <v>46218</v>
      </c>
      <c r="B10" s="11" t="inlineStr">
        <is>
          <t>Carne bovina — acém</t>
        </is>
      </c>
      <c r="C10" s="12">
        <f>IFERROR(VLOOKUP(B10,Instruções!$A$16:$C$25,2,FALSE),"Não cadastrada")</f>
        <v/>
      </c>
      <c r="D10" s="12" t="inlineStr">
        <is>
          <t>1 kg</t>
        </is>
      </c>
      <c r="E10" s="6" t="n">
        <v>3</v>
      </c>
      <c r="F10" s="31" t="n">
        <v>29.9</v>
      </c>
      <c r="G10" s="31" t="n">
        <v>31.9</v>
      </c>
      <c r="H10" s="34">
        <f>G10-F10</f>
        <v/>
      </c>
      <c r="I10" s="35">
        <f>IFERROR(H10/F10,0)</f>
        <v/>
      </c>
      <c r="J10" s="34">
        <f>E10*G10</f>
        <v/>
      </c>
      <c r="K10" s="12">
        <f>IF(I10&gt;0,"Aumento",IF(I10&lt;0,"Redução","Estável"))</f>
        <v/>
      </c>
      <c r="L10" s="10" t="inlineStr">
        <is>
          <t>Mercado Central</t>
        </is>
      </c>
      <c r="M10" s="6" t="inlineStr">
        <is>
          <t>São Paulo</t>
        </is>
      </c>
      <c r="N10" s="10" t="inlineStr">
        <is>
          <t>Maior impacto no orçamento</t>
        </is>
      </c>
    </row>
    <row r="11">
      <c r="A11" s="30" t="n">
        <v>46218</v>
      </c>
      <c r="B11" s="4" t="inlineStr">
        <is>
          <t>Batata</t>
        </is>
      </c>
      <c r="C11" s="5">
        <f>IFERROR(VLOOKUP(B11,Instruções!$A$16:$C$25,2,FALSE),"Não cadastrada")</f>
        <v/>
      </c>
      <c r="D11" s="5" t="inlineStr">
        <is>
          <t>1 kg</t>
        </is>
      </c>
      <c r="E11" s="6" t="n">
        <v>4</v>
      </c>
      <c r="F11" s="31" t="n">
        <v>5.99</v>
      </c>
      <c r="G11" s="31" t="n">
        <v>6.49</v>
      </c>
      <c r="H11" s="32">
        <f>G11-F11</f>
        <v/>
      </c>
      <c r="I11" s="33">
        <f>IFERROR(H11/F11,0)</f>
        <v/>
      </c>
      <c r="J11" s="32">
        <f>E11*G11</f>
        <v/>
      </c>
      <c r="K11" s="5">
        <f>IF(I11&gt;0,"Aumento",IF(I11&lt;0,"Redução","Estável"))</f>
        <v/>
      </c>
      <c r="L11" s="10" t="inlineStr">
        <is>
          <t>Atacadão Paulista</t>
        </is>
      </c>
      <c r="M11" s="6" t="inlineStr">
        <is>
          <t>São Paulo</t>
        </is>
      </c>
      <c r="N11" s="10" t="inlineStr">
        <is>
          <t>Preço por quilo na feira do atacado</t>
        </is>
      </c>
    </row>
    <row r="12">
      <c r="A12" s="30" t="n">
        <v>46218</v>
      </c>
      <c r="B12" s="11" t="inlineStr">
        <is>
          <t>Tomate</t>
        </is>
      </c>
      <c r="C12" s="12">
        <f>IFERROR(VLOOKUP(B12,Instruções!$A$16:$C$25,2,FALSE),"Não cadastrada")</f>
        <v/>
      </c>
      <c r="D12" s="12" t="inlineStr">
        <is>
          <t>1 kg</t>
        </is>
      </c>
      <c r="E12" s="6" t="n">
        <v>3</v>
      </c>
      <c r="F12" s="31" t="n">
        <v>7.49</v>
      </c>
      <c r="G12" s="31" t="n">
        <v>8.289999999999999</v>
      </c>
      <c r="H12" s="34">
        <f>G12-F12</f>
        <v/>
      </c>
      <c r="I12" s="35">
        <f>IFERROR(H12/F12,0)</f>
        <v/>
      </c>
      <c r="J12" s="34">
        <f>E12*G12</f>
        <v/>
      </c>
      <c r="K12" s="12">
        <f>IF(I12&gt;0,"Aumento",IF(I12&lt;0,"Redução","Estável"))</f>
        <v/>
      </c>
      <c r="L12" s="10" t="inlineStr">
        <is>
          <t>Mercado Central</t>
        </is>
      </c>
      <c r="M12" s="6" t="inlineStr">
        <is>
          <t>São Paulo</t>
        </is>
      </c>
      <c r="N12" s="10" t="inlineStr">
        <is>
          <t>Alta sazonal do período</t>
        </is>
      </c>
    </row>
  </sheetData>
  <mergeCells count="1">
    <mergeCell ref="A1:N1"/>
  </mergeCells>
  <conditionalFormatting sqref="K3:K12">
    <cfRule type="expression" priority="1" dxfId="0" stopIfTrue="1">
      <formula>$K3="Aumento"</formula>
    </cfRule>
    <cfRule type="expression" priority="2" dxfId="1" stopIfTrue="1">
      <formula>$K3="Redução"</formula>
    </cfRule>
    <cfRule type="expression" priority="3" dxfId="2" stopIfTrue="1">
      <formula>$K3="Estável"</formula>
    </cfRule>
  </conditionalFormatting>
  <conditionalFormatting sqref="I3:I12">
    <cfRule type="expression" priority="4" dxfId="3" stopIfTrue="1">
      <formula>$I3&gt;0</formula>
    </cfRule>
    <cfRule type="expression" priority="5" dxfId="4" stopIfTrue="1">
      <formula>$I3&lt;0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24" customWidth="1" min="3" max="3"/>
    <col width="3" customWidth="1" min="4" max="4"/>
    <col width="24" customWidth="1" min="5" max="5"/>
    <col width="18" customWidth="1" min="6" max="6"/>
    <col width="18" customWidth="1" min="7" max="7"/>
    <col width="14" customWidth="1" min="8" max="8"/>
  </cols>
  <sheetData>
    <row r="1" ht="26" customHeight="1">
      <c r="A1" s="1" t="inlineStr">
        <is>
          <t>Painel Executivo — Cesta Básica | Julho/2026</t>
        </is>
      </c>
    </row>
    <row r="2"/>
    <row r="3">
      <c r="A3" s="15" t="inlineStr">
        <is>
          <t>Indicadores da Cesta</t>
        </is>
      </c>
      <c r="E3" s="16" t="inlineStr">
        <is>
          <t>Custo por produto (dados do gráfico)</t>
        </is>
      </c>
    </row>
    <row r="4">
      <c r="A4" s="4" t="inlineStr">
        <is>
          <t>Custo total atual da cesta</t>
        </is>
      </c>
      <c r="B4" s="36">
        <f>SUM(Preços!J3:J12)</f>
        <v/>
      </c>
      <c r="E4" s="2" t="inlineStr">
        <is>
          <t>Produto</t>
        </is>
      </c>
      <c r="F4" s="2" t="inlineStr">
        <is>
          <t>Preço anterior (R$)</t>
        </is>
      </c>
      <c r="G4" s="2" t="inlineStr">
        <is>
          <t>Preço atual (R$)</t>
        </is>
      </c>
    </row>
    <row r="5">
      <c r="A5" s="18" t="inlineStr">
        <is>
          <t>Custo total anterior da cesta</t>
        </is>
      </c>
      <c r="B5" s="37">
        <f>SUMPRODUCT(Preços!E3:E12,Preços!F3:F12)</f>
        <v/>
      </c>
      <c r="E5" s="4">
        <f>Preços!B3</f>
        <v/>
      </c>
      <c r="F5" s="32">
        <f>Preços!F3</f>
        <v/>
      </c>
      <c r="G5" s="32">
        <f>Preços!G3</f>
        <v/>
      </c>
    </row>
    <row r="6">
      <c r="A6" s="4" t="inlineStr">
        <is>
          <t>Variação total (R$)</t>
        </is>
      </c>
      <c r="B6" s="36">
        <f>B4-B5</f>
        <v/>
      </c>
      <c r="E6" s="18">
        <f>Preços!B4</f>
        <v/>
      </c>
      <c r="F6" s="38">
        <f>Preços!F4</f>
        <v/>
      </c>
      <c r="G6" s="38">
        <f>Preços!G4</f>
        <v/>
      </c>
    </row>
    <row r="7">
      <c r="A7" s="18" t="inlineStr">
        <is>
          <t>Variação total (%)</t>
        </is>
      </c>
      <c r="B7" s="39">
        <f>IFERROR(B6/B5,0)</f>
        <v/>
      </c>
      <c r="E7" s="4">
        <f>Preços!B5</f>
        <v/>
      </c>
      <c r="F7" s="32">
        <f>Preços!F5</f>
        <v/>
      </c>
      <c r="G7" s="32">
        <f>Preços!G5</f>
        <v/>
      </c>
    </row>
    <row r="8">
      <c r="A8" s="4" t="inlineStr">
        <is>
          <t>Preço médio dos itens</t>
        </is>
      </c>
      <c r="B8" s="36">
        <f>AVERAGE(Preços!G3:G12)</f>
        <v/>
      </c>
      <c r="E8" s="18">
        <f>Preços!B6</f>
        <v/>
      </c>
      <c r="F8" s="38">
        <f>Preços!F6</f>
        <v/>
      </c>
      <c r="G8" s="38">
        <f>Preços!G6</f>
        <v/>
      </c>
    </row>
    <row r="9">
      <c r="A9" s="18" t="inlineStr">
        <is>
          <t>Itens com aumento</t>
        </is>
      </c>
      <c r="B9" s="22">
        <f>COUNTIF(Preços!K3:K12,"Aumento")</f>
        <v/>
      </c>
      <c r="E9" s="4">
        <f>Preços!B7</f>
        <v/>
      </c>
      <c r="F9" s="32">
        <f>Preços!F7</f>
        <v/>
      </c>
      <c r="G9" s="32">
        <f>Preços!G7</f>
        <v/>
      </c>
    </row>
    <row r="10">
      <c r="A10" s="4" t="inlineStr">
        <is>
          <t>Itens com redução</t>
        </is>
      </c>
      <c r="B10" s="23">
        <f>COUNTIF(Preços!K3:K12,"Redução")</f>
        <v/>
      </c>
      <c r="E10" s="18">
        <f>Preços!B8</f>
        <v/>
      </c>
      <c r="F10" s="38">
        <f>Preços!F8</f>
        <v/>
      </c>
      <c r="G10" s="38">
        <f>Preços!G8</f>
        <v/>
      </c>
    </row>
    <row r="11">
      <c r="A11" s="18" t="inlineStr">
        <is>
          <t>Itens estáveis</t>
        </is>
      </c>
      <c r="B11" s="22">
        <f>COUNTIF(Preços!K3:K12,"Estável")</f>
        <v/>
      </c>
      <c r="E11" s="4">
        <f>Preços!B9</f>
        <v/>
      </c>
      <c r="F11" s="32">
        <f>Preços!F9</f>
        <v/>
      </c>
      <c r="G11" s="32">
        <f>Preços!G9</f>
        <v/>
      </c>
    </row>
    <row r="12">
      <c r="A12" s="4" t="inlineStr">
        <is>
          <t>Maior preço atual (unitário)</t>
        </is>
      </c>
      <c r="B12" s="36">
        <f>MAX(Preços!G3:G12)</f>
        <v/>
      </c>
      <c r="E12" s="18">
        <f>Preços!B10</f>
        <v/>
      </c>
      <c r="F12" s="38">
        <f>Preços!F10</f>
        <v/>
      </c>
      <c r="G12" s="38">
        <f>Preços!G10</f>
        <v/>
      </c>
    </row>
    <row r="13">
      <c r="A13" s="18" t="inlineStr">
        <is>
          <t>Menor preço atual (unitário)</t>
        </is>
      </c>
      <c r="B13" s="37">
        <f>MIN(Preços!G3:G12)</f>
        <v/>
      </c>
      <c r="E13" s="4">
        <f>Preços!B11</f>
        <v/>
      </c>
      <c r="F13" s="32">
        <f>Preços!F11</f>
        <v/>
      </c>
      <c r="G13" s="32">
        <f>Preços!G11</f>
        <v/>
      </c>
    </row>
    <row r="14">
      <c r="A14" s="4" t="inlineStr">
        <is>
          <t>Produto de maior impacto no custo</t>
        </is>
      </c>
      <c r="B14" s="24">
        <f>IFERROR(INDEX(Preços!B3:B12,MATCH(MAX(Preços!J3:J12),Preços!J3:J12,0)),"—")</f>
        <v/>
      </c>
      <c r="E14" s="18">
        <f>Preços!B12</f>
        <v/>
      </c>
      <c r="F14" s="38">
        <f>Preços!F12</f>
        <v/>
      </c>
      <c r="G14" s="38">
        <f>Preços!G12</f>
        <v/>
      </c>
    </row>
    <row r="15"/>
    <row r="16">
      <c r="A16" s="16" t="inlineStr">
        <is>
          <t>Resumo por Categoria</t>
        </is>
      </c>
      <c r="E16" s="16" t="inlineStr">
        <is>
          <t>Custo na cesta por produto (dados do gráfico)</t>
        </is>
      </c>
    </row>
    <row r="17">
      <c r="A17" s="25" t="inlineStr">
        <is>
          <t>Categoria</t>
        </is>
      </c>
      <c r="B17" s="25" t="inlineStr">
        <is>
          <t>Custo total (R$)</t>
        </is>
      </c>
      <c r="C17" s="25" t="inlineStr">
        <is>
          <t>Participação no total (%)</t>
        </is>
      </c>
      <c r="E17" s="25" t="inlineStr">
        <is>
          <t>Produto</t>
        </is>
      </c>
      <c r="F17" s="25" t="inlineStr">
        <is>
          <t>Custo na cesta (R$)</t>
        </is>
      </c>
    </row>
    <row r="18">
      <c r="A18" s="4" t="inlineStr">
        <is>
          <t>Alimentação</t>
        </is>
      </c>
      <c r="B18" s="32">
        <f>SUMIF(Preços!C3:C12,A18,Preços!J3:J12)</f>
        <v/>
      </c>
      <c r="C18" s="33">
        <f>IFERROR(B18/$B$4,0)</f>
        <v/>
      </c>
      <c r="E18" s="4">
        <f>Preços!B3</f>
        <v/>
      </c>
      <c r="F18" s="32">
        <f>Preços!J3</f>
        <v/>
      </c>
    </row>
    <row r="19">
      <c r="A19" s="18" t="inlineStr">
        <is>
          <t>Proteínas</t>
        </is>
      </c>
      <c r="B19" s="38">
        <f>SUMIF(Preços!C3:C12,A19,Preços!J3:J12)</f>
        <v/>
      </c>
      <c r="C19" s="40">
        <f>IFERROR(B19/$B$4,0)</f>
        <v/>
      </c>
      <c r="E19" s="18">
        <f>Preços!B4</f>
        <v/>
      </c>
      <c r="F19" s="38">
        <f>Preços!J4</f>
        <v/>
      </c>
    </row>
    <row r="20">
      <c r="A20" s="4" t="inlineStr">
        <is>
          <t>Hortifrúti</t>
        </is>
      </c>
      <c r="B20" s="32">
        <f>SUMIF(Preços!C3:C12,A20,Preços!J3:J12)</f>
        <v/>
      </c>
      <c r="C20" s="33">
        <f>IFERROR(B20/$B$4,0)</f>
        <v/>
      </c>
      <c r="E20" s="4">
        <f>Preços!B5</f>
        <v/>
      </c>
      <c r="F20" s="32">
        <f>Preços!J5</f>
        <v/>
      </c>
    </row>
    <row r="21">
      <c r="E21" s="18">
        <f>Preços!B6</f>
        <v/>
      </c>
      <c r="F21" s="38">
        <f>Preços!J6</f>
        <v/>
      </c>
    </row>
    <row r="22">
      <c r="E22" s="4">
        <f>Preços!B7</f>
        <v/>
      </c>
      <c r="F22" s="32">
        <f>Preços!J7</f>
        <v/>
      </c>
    </row>
    <row r="23">
      <c r="E23" s="18">
        <f>Preços!B8</f>
        <v/>
      </c>
      <c r="F23" s="38">
        <f>Preços!J8</f>
        <v/>
      </c>
    </row>
    <row r="24">
      <c r="E24" s="4">
        <f>Preços!B9</f>
        <v/>
      </c>
      <c r="F24" s="32">
        <f>Preços!J9</f>
        <v/>
      </c>
    </row>
    <row r="25">
      <c r="E25" s="18">
        <f>Preços!B10</f>
        <v/>
      </c>
      <c r="F25" s="38">
        <f>Preços!J10</f>
        <v/>
      </c>
    </row>
    <row r="26">
      <c r="E26" s="4">
        <f>Preços!B11</f>
        <v/>
      </c>
      <c r="F26" s="32">
        <f>Preços!J11</f>
        <v/>
      </c>
    </row>
    <row r="27">
      <c r="E27" s="18">
        <f>Preços!B12</f>
        <v/>
      </c>
      <c r="F27" s="38">
        <f>Preços!J12</f>
        <v/>
      </c>
    </row>
  </sheetData>
  <mergeCells count="5">
    <mergeCell ref="A1:H1"/>
    <mergeCell ref="A3:B3"/>
    <mergeCell ref="A16:C16"/>
    <mergeCell ref="E3:G3"/>
    <mergeCell ref="E16:F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14" customWidth="1" min="3" max="3"/>
    <col width="40" customWidth="1" min="4" max="4"/>
  </cols>
  <sheetData>
    <row r="1" ht="26" customHeight="1">
      <c r="A1" s="1" t="inlineStr">
        <is>
          <t>Instruções de Uso — Planilha Cesta Básica</t>
        </is>
      </c>
    </row>
    <row r="2"/>
    <row r="3">
      <c r="A3" s="27" t="inlineStr">
        <is>
          <t>Objetivo</t>
        </is>
      </c>
    </row>
    <row r="4" ht="46" customHeight="1">
      <c r="A4" s="28" t="inlineStr">
        <is>
          <t>Esta planilha acompanha os preços dos principais itens da cesta básica brasileira, calcula o custo total da cesta, compara variações mensais e identifica os produtos com maior impacto no orçamento familiar.</t>
        </is>
      </c>
    </row>
    <row r="5"/>
    <row r="6">
      <c r="A6" s="27" t="inlineStr">
        <is>
          <t>Nova pesquisa de preços</t>
        </is>
      </c>
    </row>
    <row r="7" ht="46" customHeight="1">
      <c r="A7" s="28" t="inlineStr">
        <is>
          <t>Na planilha "Preços", preencha as células em amarelo (data, quantidade, preço anterior, preço atual, estabelecimento, cidade e observações). Para adicionar um novo item, insira uma linha e copie as fórmulas das colunas calculadas de uma linha existente.</t>
        </is>
      </c>
    </row>
    <row r="8"/>
    <row r="9">
      <c r="A9" s="27" t="inlineStr">
        <is>
          <t>Data, estabelecimento e cidade</t>
        </is>
      </c>
    </row>
    <row r="10" ht="46" customHeight="1">
      <c r="A10" s="28" t="inlineStr">
        <is>
          <t>Atualize a coluna "Data da pesquisa" com o dia da coleta (formato DD/MM/AAAA). Registre o estabelecimento (ex.: Supermercado Econômico, Mercado Central, Atacadão Paulista) e a cidade de referência.</t>
        </is>
      </c>
    </row>
    <row r="11"/>
    <row r="12">
      <c r="A12" s="27" t="inlineStr">
        <is>
          <t>Colunas calculadas</t>
        </is>
      </c>
    </row>
    <row r="13" ht="46" customHeight="1">
      <c r="A13" s="28" t="inlineStr">
        <is>
          <t>Variação (R$) = Preço atual − Preço anterior. Variação (%) = Variação (R$) ÷ Preço anterior. Custo na cesta (R$) = Quantidade × Preço atual. Status = Aumento, Redução ou Estável conforme a variação percentual. Categoria é preenchida automaticamente pela tabela auxiliar abaixo.</t>
        </is>
      </c>
    </row>
    <row r="14"/>
    <row r="15">
      <c r="A15" s="25" t="inlineStr">
        <is>
          <t>Produto</t>
        </is>
      </c>
      <c r="B15" s="41" t="n"/>
      <c r="C15" s="41" t="n"/>
      <c r="D15" s="42" t="n"/>
    </row>
    <row r="16" ht="46" customHeight="1">
      <c r="A16" s="4" t="inlineStr">
        <is>
          <t>Arroz tipo 1</t>
        </is>
      </c>
      <c r="B16" s="41" t="n"/>
      <c r="C16" s="41" t="n"/>
      <c r="D16" s="42" t="n"/>
    </row>
    <row r="17">
      <c r="A17" s="18" t="inlineStr">
        <is>
          <t>Feijão carioca</t>
        </is>
      </c>
      <c r="B17" s="18" t="inlineStr">
        <is>
          <t>Alimentação</t>
        </is>
      </c>
      <c r="C17" s="18" t="inlineStr">
        <is>
          <t>1 kg</t>
        </is>
      </c>
    </row>
    <row r="18">
      <c r="A18" s="4" t="inlineStr">
        <is>
          <t>Açúcar refinado</t>
        </is>
      </c>
      <c r="B18" s="41" t="n"/>
      <c r="C18" s="41" t="n"/>
      <c r="D18" s="42" t="n"/>
    </row>
    <row r="19" ht="46" customHeight="1">
      <c r="A19" s="18" t="inlineStr">
        <is>
          <t>Café torrado e moído</t>
        </is>
      </c>
      <c r="B19" s="41" t="n"/>
      <c r="C19" s="41" t="n"/>
      <c r="D19" s="42" t="n"/>
    </row>
    <row r="20">
      <c r="A20" s="4" t="inlineStr">
        <is>
          <t>Farinha de trigo</t>
        </is>
      </c>
      <c r="B20" s="4" t="inlineStr">
        <is>
          <t>Alimentação</t>
        </is>
      </c>
      <c r="C20" s="4" t="inlineStr">
        <is>
          <t>1 kg</t>
        </is>
      </c>
    </row>
    <row r="21">
      <c r="A21" s="29" t="inlineStr">
        <is>
          <t>Óleo de soja</t>
        </is>
      </c>
      <c r="B21" s="41" t="n"/>
      <c r="C21" s="41" t="n"/>
      <c r="D21" s="42" t="n"/>
    </row>
    <row r="22" ht="46" customHeight="1">
      <c r="A22" s="4" t="inlineStr">
        <is>
          <t>Leite UHT integral</t>
        </is>
      </c>
      <c r="B22" s="41" t="n"/>
      <c r="C22" s="41" t="n"/>
      <c r="D22" s="42" t="n"/>
    </row>
    <row r="23">
      <c r="A23" s="18" t="inlineStr">
        <is>
          <t>Carne bovina — acém</t>
        </is>
      </c>
      <c r="B23" s="18" t="inlineStr">
        <is>
          <t>Proteínas</t>
        </is>
      </c>
      <c r="C23" s="18" t="inlineStr">
        <is>
          <t>1 kg</t>
        </is>
      </c>
    </row>
    <row r="24">
      <c r="A24" s="4" t="inlineStr">
        <is>
          <t>Batata</t>
        </is>
      </c>
      <c r="B24" s="4" t="inlineStr">
        <is>
          <t>Hortifrúti</t>
        </is>
      </c>
      <c r="C24" s="4" t="inlineStr">
        <is>
          <t>1 kg</t>
        </is>
      </c>
    </row>
    <row r="25">
      <c r="A25" s="18" t="inlineStr">
        <is>
          <t>Tomate</t>
        </is>
      </c>
      <c r="B25" s="18" t="inlineStr">
        <is>
          <t>Hortifrúti</t>
        </is>
      </c>
      <c r="C25" s="18" t="inlineStr">
        <is>
          <t>1 kg</t>
        </is>
      </c>
    </row>
  </sheetData>
  <mergeCells count="15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2026-07-29T04:54:03Z</dcterms:created>
  <dcterms:modified xmlns:dcterms="http://purl.org/dc/terms/" xmlns:xsi="http://www.w3.org/2001/XMLSchema-instance" xsi:type="dcterms:W3CDTF">2026-07-29T04:54:03Z</dcterms:modified>
</cp:coreProperties>
</file>