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dastro_Documentos" sheetId="1" state="visible" r:id="rId1"/>
    <sheet xmlns:r="http://schemas.openxmlformats.org/officeDocument/2006/relationships" name="Listas_Apoio" sheetId="2" state="visible" r:id="rId2"/>
    <sheet xmlns:r="http://schemas.openxmlformats.org/officeDocument/2006/relationships" name="Resumo_Dashboard" sheetId="3" state="visible" r:id="rId3"/>
    <sheet xmlns:r="http://schemas.openxmlformats.org/officeDocument/2006/relationships" name="Instrucoes" sheetId="4" state="visible" r:id="rId4"/>
  </sheets>
  <definedNames>
    <definedName name="_xlnm._FilterDatabase" localSheetId="0" hidden="1">'Cadastro_Documentos'!$A$2:$N$2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AAAA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  <sz val="11"/>
    </font>
    <font>
      <b val="1"/>
      <color rgb="00FFFFFF"/>
      <sz val="11"/>
    </font>
    <font>
      <b val="1"/>
      <sz val="12"/>
    </font>
    <font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/>
    </xf>
    <xf numFmtId="166" fontId="5" fillId="0" borderId="1" applyAlignment="1" pivotButton="0" quotePrefix="0" xfId="0">
      <alignment horizontal="center" vertical="center"/>
    </xf>
    <xf numFmtId="0" fontId="2" fillId="6" borderId="1" pivotButton="0" quotePrefix="0" xfId="0"/>
    <xf numFmtId="0" fontId="0" fillId="3" borderId="1" pivotButton="0" quotePrefix="0" xfId="0"/>
    <xf numFmtId="0" fontId="0" fillId="5" borderId="1" pivotButton="0" quotePrefix="0" xfId="0"/>
    <xf numFmtId="0" fontId="4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DC2626"/>
      </font>
    </dxf>
    <dxf>
      <font>
        <b val="1"/>
        <color rgb="0016A34A"/>
      </font>
    </dxf>
    <dxf>
      <font>
        <b val="1"/>
        <color rgb="00D977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Documentos por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'Resumo_Dashboard'!E10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'Resumo_Dashboard'!$D$11:$D$13</f>
            </numRef>
          </cat>
          <val>
            <numRef>
              <f>'Resumo_Dashboard'!$E$11:$E$13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Tipo de Documento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'Resumo_Dashboard'!$A$11:$A$20</f>
            </numRef>
          </cat>
          <val>
            <numRef>
              <f>'Resumo_Dashboard'!$B$11:$B$20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Vencimentos por Mês (2026)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'Resumo_Dashboard'!H10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'Resumo_Dashboard'!$G$11:$G$22</f>
            </numRef>
          </cat>
          <val>
            <numRef>
              <f>'Resumo_Dashboard'!$H$11:$H$22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16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33</row>
      <rowOff>0</rowOff>
    </from>
    <ext cx="720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4" customWidth="1" min="3" max="3"/>
    <col width="16" customWidth="1" min="4" max="4"/>
    <col width="20" customWidth="1" min="5" max="5"/>
    <col width="22" customWidth="1" min="6" max="6"/>
    <col width="20" customWidth="1" min="7" max="7"/>
    <col width="16" customWidth="1" min="8" max="8"/>
    <col width="14" customWidth="1" min="9" max="9"/>
    <col width="14" customWidth="1" min="10" max="10"/>
    <col width="16" customWidth="1" min="11" max="11"/>
    <col width="12" customWidth="1" min="12" max="12"/>
    <col width="10" customWidth="1" min="13" max="13"/>
    <col width="32" customWidth="1" min="14" max="14"/>
  </cols>
  <sheetData>
    <row r="1" ht="28" customHeight="1">
      <c r="A1" s="1" t="inlineStr">
        <is>
          <t>CONTROLE DE DOCUMENTOS DE SEGURANÇA DO TRABALHO</t>
        </is>
      </c>
    </row>
    <row r="2" ht="24" customHeight="1">
      <c r="A2" s="2" t="inlineStr">
        <is>
          <t>ID</t>
        </is>
      </c>
      <c r="B2" s="2" t="inlineStr">
        <is>
          <t>Tipo de Documento</t>
        </is>
      </c>
      <c r="C2" s="2" t="inlineStr">
        <is>
          <t>NR / Base Legal</t>
        </is>
      </c>
      <c r="D2" s="2" t="inlineStr">
        <is>
          <t>Setor</t>
        </is>
      </c>
      <c r="E2" s="2" t="inlineStr">
        <is>
          <t>Colaborador / Empresa</t>
        </is>
      </c>
      <c r="F2" s="2" t="inlineStr">
        <is>
          <t>Responsável</t>
        </is>
      </c>
      <c r="G2" s="2" t="inlineStr">
        <is>
          <t>CNPJ</t>
        </is>
      </c>
      <c r="H2" s="2" t="inlineStr">
        <is>
          <t>Cidade</t>
        </is>
      </c>
      <c r="I2" s="2" t="inlineStr">
        <is>
          <t>Data de Emissão</t>
        </is>
      </c>
      <c r="J2" s="2" t="inlineStr">
        <is>
          <t>Data de Validade</t>
        </is>
      </c>
      <c r="K2" s="2" t="inlineStr">
        <is>
          <t>Dias para Vencimento</t>
        </is>
      </c>
      <c r="L2" s="2" t="inlineStr">
        <is>
          <t>Status</t>
        </is>
      </c>
      <c r="M2" s="2" t="inlineStr">
        <is>
          <t>Prioridade</t>
        </is>
      </c>
      <c r="N2" s="2" t="inlineStr">
        <is>
          <t>Observações</t>
        </is>
      </c>
    </row>
    <row r="3">
      <c r="A3" s="3" t="n">
        <v>1</v>
      </c>
      <c r="B3" s="4" t="inlineStr">
        <is>
          <t>ASO</t>
        </is>
      </c>
      <c r="C3" s="3" t="inlineStr">
        <is>
          <t>NR-07</t>
        </is>
      </c>
      <c r="D3" s="5" t="inlineStr">
        <is>
          <t>Produção</t>
        </is>
      </c>
      <c r="E3" s="4" t="inlineStr">
        <is>
          <t>João Silva</t>
        </is>
      </c>
      <c r="F3" s="6" t="inlineStr">
        <is>
          <t>Dra. Beatriz Nogueira</t>
        </is>
      </c>
      <c r="G3" s="3" t="inlineStr">
        <is>
          <t>12.345.678/0001-90</t>
        </is>
      </c>
      <c r="H3" s="3" t="inlineStr">
        <is>
          <t>São Paulo</t>
        </is>
      </c>
      <c r="I3" s="7" t="n">
        <v>46032</v>
      </c>
      <c r="J3" s="7" t="n">
        <v>46218</v>
      </c>
      <c r="K3" s="8">
        <f>J3-TODAY()</f>
        <v/>
      </c>
      <c r="L3" s="9">
        <f>IF(K3&lt;0,"Vencido",IF(K3&lt;=30,"A vencer","Vigente"))</f>
        <v/>
      </c>
      <c r="M3" s="9">
        <f>IF(K3&lt;0,"Alta",IF(K3&lt;=15,"Alta",IF(K3&lt;=30,"Média","Baixa")))</f>
        <v/>
      </c>
      <c r="N3" s="6" t="inlineStr">
        <is>
          <t>Documento sob monitoramento periódico</t>
        </is>
      </c>
    </row>
    <row r="4">
      <c r="A4" s="10" t="n">
        <v>2</v>
      </c>
      <c r="B4" s="11" t="inlineStr">
        <is>
          <t>Ficha de EPI</t>
        </is>
      </c>
      <c r="C4" s="10" t="inlineStr">
        <is>
          <t>NR-06</t>
        </is>
      </c>
      <c r="D4" s="5" t="inlineStr">
        <is>
          <t>Manutenção</t>
        </is>
      </c>
      <c r="E4" s="11" t="inlineStr">
        <is>
          <t>Maria Oliveira</t>
        </is>
      </c>
      <c r="F4" s="6" t="inlineStr">
        <is>
          <t>Carlos Mendes</t>
        </is>
      </c>
      <c r="G4" s="10" t="inlineStr">
        <is>
          <t>23.456.789/0001-11</t>
        </is>
      </c>
      <c r="H4" s="10" t="inlineStr">
        <is>
          <t>Rio de Janeiro</t>
        </is>
      </c>
      <c r="I4" s="7" t="n">
        <v>46058</v>
      </c>
      <c r="J4" s="7" t="n">
        <v>46239</v>
      </c>
      <c r="K4" s="8">
        <f>J4-TODAY()</f>
        <v/>
      </c>
      <c r="L4" s="9">
        <f>IF(K4&lt;0,"Vencido",IF(K4&lt;=30,"A vencer","Vigente"))</f>
        <v/>
      </c>
      <c r="M4" s="9">
        <f>IF(K4&lt;0,"Alta",IF(K4&lt;=15,"Alta",IF(K4&lt;=30,"Média","Baixa")))</f>
        <v/>
      </c>
      <c r="N4" s="6" t="inlineStr">
        <is>
          <t>Documento sob monitoramento periódico</t>
        </is>
      </c>
    </row>
    <row r="5">
      <c r="A5" s="3" t="n">
        <v>3</v>
      </c>
      <c r="B5" s="4" t="inlineStr">
        <is>
          <t>Treinamento NR-35</t>
        </is>
      </c>
      <c r="C5" s="3" t="inlineStr">
        <is>
          <t>NR-35</t>
        </is>
      </c>
      <c r="D5" s="5" t="inlineStr">
        <is>
          <t>Operações</t>
        </is>
      </c>
      <c r="E5" s="4" t="inlineStr">
        <is>
          <t>Pedro Santos</t>
        </is>
      </c>
      <c r="F5" s="6" t="inlineStr">
        <is>
          <t>Eng. Roberto Lima</t>
        </is>
      </c>
      <c r="G5" s="3" t="inlineStr">
        <is>
          <t>34.567.890/0001-22</t>
        </is>
      </c>
      <c r="H5" s="3" t="inlineStr">
        <is>
          <t>Belo Horizonte</t>
        </is>
      </c>
      <c r="I5" s="7" t="n">
        <v>46042</v>
      </c>
      <c r="J5" s="7" t="n">
        <v>46223</v>
      </c>
      <c r="K5" s="8">
        <f>J5-TODAY()</f>
        <v/>
      </c>
      <c r="L5" s="9">
        <f>IF(K5&lt;0,"Vencido",IF(K5&lt;=30,"A vencer","Vigente"))</f>
        <v/>
      </c>
      <c r="M5" s="9">
        <f>IF(K5&lt;0,"Alta",IF(K5&lt;=15,"Alta",IF(K5&lt;=30,"Média","Baixa")))</f>
        <v/>
      </c>
      <c r="N5" s="6" t="inlineStr">
        <is>
          <t>Documento sob monitoramento periódico</t>
        </is>
      </c>
    </row>
    <row r="6">
      <c r="A6" s="10" t="n">
        <v>4</v>
      </c>
      <c r="B6" s="11" t="inlineStr">
        <is>
          <t>PGR</t>
        </is>
      </c>
      <c r="C6" s="10" t="inlineStr">
        <is>
          <t>NR-01</t>
        </is>
      </c>
      <c r="D6" s="5" t="inlineStr">
        <is>
          <t>Administrativo</t>
        </is>
      </c>
      <c r="E6" s="11" t="inlineStr">
        <is>
          <t>Ana Souza</t>
        </is>
      </c>
      <c r="F6" s="6" t="inlineStr">
        <is>
          <t>Téc. Patrícia Gomes</t>
        </is>
      </c>
      <c r="G6" s="10" t="inlineStr">
        <is>
          <t>45.678.901/0001-33</t>
        </is>
      </c>
      <c r="H6" s="10" t="inlineStr">
        <is>
          <t>Curitiba</t>
        </is>
      </c>
      <c r="I6" s="7" t="n">
        <v>46006</v>
      </c>
      <c r="J6" s="7" t="n">
        <v>46228</v>
      </c>
      <c r="K6" s="8">
        <f>J6-TODAY()</f>
        <v/>
      </c>
      <c r="L6" s="9">
        <f>IF(K6&lt;0,"Vencido",IF(K6&lt;=30,"A vencer","Vigente"))</f>
        <v/>
      </c>
      <c r="M6" s="9">
        <f>IF(K6&lt;0,"Alta",IF(K6&lt;=15,"Alta",IF(K6&lt;=30,"Média","Baixa")))</f>
        <v/>
      </c>
      <c r="N6" s="6" t="inlineStr">
        <is>
          <t>Documento sob monitoramento periódico</t>
        </is>
      </c>
    </row>
    <row r="7">
      <c r="A7" s="3" t="n">
        <v>5</v>
      </c>
      <c r="B7" s="4" t="inlineStr">
        <is>
          <t>PCMSO</t>
        </is>
      </c>
      <c r="C7" s="3" t="inlineStr">
        <is>
          <t>NR-07</t>
        </is>
      </c>
      <c r="D7" s="5" t="inlineStr">
        <is>
          <t>Recursos Humanos</t>
        </is>
      </c>
      <c r="E7" s="4" t="inlineStr">
        <is>
          <t>Carlos Pereira</t>
        </is>
      </c>
      <c r="F7" s="6" t="inlineStr">
        <is>
          <t>Dra. Beatriz Nogueira</t>
        </is>
      </c>
      <c r="G7" s="3" t="inlineStr">
        <is>
          <t>56.789.012/0001-44</t>
        </is>
      </c>
      <c r="H7" s="3" t="inlineStr">
        <is>
          <t>Porto Alegre</t>
        </is>
      </c>
      <c r="I7" s="7" t="n">
        <v>45971</v>
      </c>
      <c r="J7" s="7" t="n">
        <v>46233</v>
      </c>
      <c r="K7" s="8">
        <f>J7-TODAY()</f>
        <v/>
      </c>
      <c r="L7" s="9">
        <f>IF(K7&lt;0,"Vencido",IF(K7&lt;=30,"A vencer","Vigente"))</f>
        <v/>
      </c>
      <c r="M7" s="9">
        <f>IF(K7&lt;0,"Alta",IF(K7&lt;=15,"Alta",IF(K7&lt;=30,"Média","Baixa")))</f>
        <v/>
      </c>
      <c r="N7" s="6" t="inlineStr">
        <is>
          <t>Documento sob monitoramento periódico</t>
        </is>
      </c>
    </row>
    <row r="8">
      <c r="A8" s="10" t="n">
        <v>6</v>
      </c>
      <c r="B8" s="11" t="inlineStr">
        <is>
          <t>LTCAT</t>
        </is>
      </c>
      <c r="C8" s="10" t="inlineStr">
        <is>
          <t>NR-15</t>
        </is>
      </c>
      <c r="D8" s="5" t="inlineStr">
        <is>
          <t>Engenharia</t>
        </is>
      </c>
      <c r="E8" s="11" t="inlineStr">
        <is>
          <t>Juliana Costa</t>
        </is>
      </c>
      <c r="F8" s="6" t="inlineStr">
        <is>
          <t>Eng. Roberto Lima</t>
        </is>
      </c>
      <c r="G8" s="10" t="inlineStr">
        <is>
          <t>67.890.123/0001-55</t>
        </is>
      </c>
      <c r="H8" s="10" t="inlineStr">
        <is>
          <t>Salvador</t>
        </is>
      </c>
      <c r="I8" s="7" t="n">
        <v>45931</v>
      </c>
      <c r="J8" s="7" t="n">
        <v>46296</v>
      </c>
      <c r="K8" s="8">
        <f>J8-TODAY()</f>
        <v/>
      </c>
      <c r="L8" s="9">
        <f>IF(K8&lt;0,"Vencido",IF(K8&lt;=30,"A vencer","Vigente"))</f>
        <v/>
      </c>
      <c r="M8" s="9">
        <f>IF(K8&lt;0,"Alta",IF(K8&lt;=15,"Alta",IF(K8&lt;=30,"Média","Baixa")))</f>
        <v/>
      </c>
      <c r="N8" s="6" t="inlineStr">
        <is>
          <t>Documento sob monitoramento periódico</t>
        </is>
      </c>
    </row>
    <row r="9">
      <c r="A9" s="3" t="n">
        <v>7</v>
      </c>
      <c r="B9" s="4" t="inlineStr">
        <is>
          <t>Permissão de Trabalho</t>
        </is>
      </c>
      <c r="C9" s="3" t="inlineStr">
        <is>
          <t>NR-12</t>
        </is>
      </c>
      <c r="D9" s="5" t="inlineStr">
        <is>
          <t>Manutenção</t>
        </is>
      </c>
      <c r="E9" s="4" t="inlineStr">
        <is>
          <t>Rafael Almeida</t>
        </is>
      </c>
      <c r="F9" s="6" t="inlineStr">
        <is>
          <t>Carlos Mendes</t>
        </is>
      </c>
      <c r="G9" s="3" t="inlineStr">
        <is>
          <t>78.901.234/0001-66</t>
        </is>
      </c>
      <c r="H9" s="3" t="inlineStr">
        <is>
          <t>Recife</t>
        </is>
      </c>
      <c r="I9" s="7" t="n">
        <v>46174</v>
      </c>
      <c r="J9" s="7" t="n">
        <v>46235</v>
      </c>
      <c r="K9" s="8">
        <f>J9-TODAY()</f>
        <v/>
      </c>
      <c r="L9" s="9">
        <f>IF(K9&lt;0,"Vencido",IF(K9&lt;=30,"A vencer","Vigente"))</f>
        <v/>
      </c>
      <c r="M9" s="9">
        <f>IF(K9&lt;0,"Alta",IF(K9&lt;=15,"Alta",IF(K9&lt;=30,"Média","Baixa")))</f>
        <v/>
      </c>
      <c r="N9" s="6" t="inlineStr">
        <is>
          <t>Documento sob monitoramento periódico</t>
        </is>
      </c>
    </row>
    <row r="10">
      <c r="A10" s="10" t="n">
        <v>8</v>
      </c>
      <c r="B10" s="11" t="inlineStr">
        <is>
          <t>DDS / Lista de Presença</t>
        </is>
      </c>
      <c r="C10" s="10" t="inlineStr">
        <is>
          <t>NR-01</t>
        </is>
      </c>
      <c r="D10" s="5" t="inlineStr">
        <is>
          <t>Operações</t>
        </is>
      </c>
      <c r="E10" s="11" t="inlineStr">
        <is>
          <t>Camila Ferreira</t>
        </is>
      </c>
      <c r="F10" s="6" t="inlineStr">
        <is>
          <t>Téc. Patrícia Gomes</t>
        </is>
      </c>
      <c r="G10" s="10" t="inlineStr">
        <is>
          <t>89.012.345/0001-77</t>
        </is>
      </c>
      <c r="H10" s="10" t="inlineStr">
        <is>
          <t>Fortaleza</t>
        </is>
      </c>
      <c r="I10" s="7" t="n">
        <v>46193</v>
      </c>
      <c r="J10" s="7" t="n">
        <v>46223</v>
      </c>
      <c r="K10" s="8">
        <f>J10-TODAY()</f>
        <v/>
      </c>
      <c r="L10" s="9">
        <f>IF(K10&lt;0,"Vencido",IF(K10&lt;=30,"A vencer","Vigente"))</f>
        <v/>
      </c>
      <c r="M10" s="9">
        <f>IF(K10&lt;0,"Alta",IF(K10&lt;=15,"Alta",IF(K10&lt;=30,"Média","Baixa")))</f>
        <v/>
      </c>
      <c r="N10" s="6" t="inlineStr">
        <is>
          <t>Documento sob monitoramento periódico</t>
        </is>
      </c>
    </row>
    <row r="11">
      <c r="A11" s="3" t="n">
        <v>9</v>
      </c>
      <c r="B11" s="4" t="inlineStr">
        <is>
          <t>Treinamento NR-10</t>
        </is>
      </c>
      <c r="C11" s="3" t="inlineStr">
        <is>
          <t>NR-10</t>
        </is>
      </c>
      <c r="D11" s="5" t="inlineStr">
        <is>
          <t>Elétrica</t>
        </is>
      </c>
      <c r="E11" s="4" t="inlineStr">
        <is>
          <t>Lucas Rodrigues</t>
        </is>
      </c>
      <c r="F11" s="6" t="inlineStr">
        <is>
          <t>Eng. Roberto Lima</t>
        </is>
      </c>
      <c r="G11" s="3" t="inlineStr">
        <is>
          <t>90.123.456/0001-88</t>
        </is>
      </c>
      <c r="H11" s="3" t="inlineStr">
        <is>
          <t>Brasília</t>
        </is>
      </c>
      <c r="I11" s="7" t="n">
        <v>46027</v>
      </c>
      <c r="J11" s="7" t="n">
        <v>46270</v>
      </c>
      <c r="K11" s="8">
        <f>J11-TODAY()</f>
        <v/>
      </c>
      <c r="L11" s="9">
        <f>IF(K11&lt;0,"Vencido",IF(K11&lt;=30,"A vencer","Vigente"))</f>
        <v/>
      </c>
      <c r="M11" s="9">
        <f>IF(K11&lt;0,"Alta",IF(K11&lt;=15,"Alta",IF(K11&lt;=30,"Média","Baixa")))</f>
        <v/>
      </c>
      <c r="N11" s="6" t="inlineStr">
        <is>
          <t>Documento sob monitoramento periódico</t>
        </is>
      </c>
    </row>
    <row r="12">
      <c r="A12" s="10" t="n">
        <v>10</v>
      </c>
      <c r="B12" s="11" t="inlineStr">
        <is>
          <t>Treinamento NR-06</t>
        </is>
      </c>
      <c r="C12" s="10" t="inlineStr">
        <is>
          <t>NR-06</t>
        </is>
      </c>
      <c r="D12" s="5" t="inlineStr">
        <is>
          <t>Produção</t>
        </is>
      </c>
      <c r="E12" s="11" t="inlineStr">
        <is>
          <t>Fernanda Lima</t>
        </is>
      </c>
      <c r="F12" s="6" t="inlineStr">
        <is>
          <t>Carlos Mendes</t>
        </is>
      </c>
      <c r="G12" s="10" t="inlineStr">
        <is>
          <t>01.234.567/0001-99</t>
        </is>
      </c>
      <c r="H12" s="10" t="inlineStr">
        <is>
          <t>Campinas</t>
        </is>
      </c>
      <c r="I12" s="7" t="n">
        <v>46063</v>
      </c>
      <c r="J12" s="7" t="n">
        <v>46366</v>
      </c>
      <c r="K12" s="8">
        <f>J12-TODAY()</f>
        <v/>
      </c>
      <c r="L12" s="9">
        <f>IF(K12&lt;0,"Vencido",IF(K12&lt;=30,"A vencer","Vigente"))</f>
        <v/>
      </c>
      <c r="M12" s="9">
        <f>IF(K12&lt;0,"Alta",IF(K12&lt;=15,"Alta",IF(K12&lt;=30,"Média","Baixa")))</f>
        <v/>
      </c>
      <c r="N12" s="6" t="inlineStr">
        <is>
          <t>Documento sob monitoramento periódico</t>
        </is>
      </c>
    </row>
  </sheetData>
  <autoFilter ref="A2:N2"/>
  <mergeCells count="1">
    <mergeCell ref="A1:N1"/>
  </mergeCells>
  <conditionalFormatting sqref="L3:L12">
    <cfRule type="expression" priority="1" dxfId="0" stopIfTrue="1">
      <formula>L3="Vencido"</formula>
    </cfRule>
    <cfRule type="expression" priority="2" dxfId="1" stopIfTrue="1">
      <formula>L3="Vigente"</formula>
    </cfRule>
    <cfRule type="expression" priority="3" dxfId="2" stopIfTrue="1">
      <formula>L3="A vencer"</formula>
    </cfRule>
  </conditionalFormatting>
  <conditionalFormatting sqref="M3:M12">
    <cfRule type="expression" priority="4" dxfId="0" stopIfTrue="1">
      <formula>M3="Alta"</formula>
    </cfRule>
  </conditionalFormatting>
  <dataValidations count="5">
    <dataValidation sqref="D3:D32" showErrorMessage="1" showInputMessage="1" allowBlank="1" type="list">
      <formula1>=Listas_Apoio!$C$3:$C$10</formula1>
    </dataValidation>
    <dataValidation sqref="L3:L32" showErrorMessage="1" showInputMessage="1" allowBlank="1" type="list">
      <formula1>=Listas_Apoio!$D$3:$D$5</formula1>
    </dataValidation>
    <dataValidation sqref="M3:M32" showErrorMessage="1" showInputMessage="1" allowBlank="1" type="list">
      <formula1>=Listas_Apoio!$E$3:$E$5</formula1>
    </dataValidation>
    <dataValidation sqref="H3:H32" showErrorMessage="1" showInputMessage="1" allowBlank="1" type="list">
      <formula1>=Listas_Apoio!$F$3:$F$12</formula1>
    </dataValidation>
    <dataValidation sqref="B3:B32" showErrorMessage="1" showInputMessage="1" allowBlank="1" type="list">
      <formula1>=Listas_Apoio!$A$3:$A$14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8" customWidth="1" min="3" max="3"/>
    <col width="12" customWidth="1" min="4" max="4"/>
    <col width="12" customWidth="1" min="5" max="5"/>
    <col width="18" customWidth="1" min="6" max="6"/>
  </cols>
  <sheetData>
    <row r="1" ht="26" customHeight="1">
      <c r="A1" s="1" t="inlineStr">
        <is>
          <t>LISTAS DE APOIO E PADRONIZAÇÃO</t>
        </is>
      </c>
    </row>
    <row r="2">
      <c r="A2" s="12" t="inlineStr">
        <is>
          <t>Tipos de Documento</t>
        </is>
      </c>
      <c r="B2" s="12" t="inlineStr">
        <is>
          <t>NR / Base Legal</t>
        </is>
      </c>
      <c r="C2" s="12" t="inlineStr">
        <is>
          <t>Setores</t>
        </is>
      </c>
      <c r="D2" s="12" t="inlineStr">
        <is>
          <t>Status</t>
        </is>
      </c>
      <c r="E2" s="12" t="inlineStr">
        <is>
          <t>Prioridade</t>
        </is>
      </c>
      <c r="F2" s="12" t="inlineStr">
        <is>
          <t>Cidades</t>
        </is>
      </c>
    </row>
    <row r="3">
      <c r="A3" s="4" t="inlineStr">
        <is>
          <t>ASO</t>
        </is>
      </c>
      <c r="B3" s="4" t="inlineStr">
        <is>
          <t>NR-01</t>
        </is>
      </c>
      <c r="C3" s="4" t="inlineStr">
        <is>
          <t>Produção</t>
        </is>
      </c>
      <c r="D3" s="4" t="inlineStr">
        <is>
          <t>Vigente</t>
        </is>
      </c>
      <c r="E3" s="4" t="inlineStr">
        <is>
          <t>Baixa</t>
        </is>
      </c>
      <c r="F3" s="4" t="inlineStr">
        <is>
          <t>São Paulo</t>
        </is>
      </c>
    </row>
    <row r="4">
      <c r="A4" s="11" t="inlineStr">
        <is>
          <t>PGR</t>
        </is>
      </c>
      <c r="B4" s="11" t="inlineStr">
        <is>
          <t>NR-06</t>
        </is>
      </c>
      <c r="C4" s="11" t="inlineStr">
        <is>
          <t>Manutenção</t>
        </is>
      </c>
      <c r="D4" s="11" t="inlineStr">
        <is>
          <t>A vencer</t>
        </is>
      </c>
      <c r="E4" s="11" t="inlineStr">
        <is>
          <t>Média</t>
        </is>
      </c>
      <c r="F4" s="11" t="inlineStr">
        <is>
          <t>Rio de Janeiro</t>
        </is>
      </c>
    </row>
    <row r="5">
      <c r="A5" s="4" t="inlineStr">
        <is>
          <t>PCMSO</t>
        </is>
      </c>
      <c r="B5" s="4" t="inlineStr">
        <is>
          <t>NR-07</t>
        </is>
      </c>
      <c r="C5" s="4" t="inlineStr">
        <is>
          <t>Operações</t>
        </is>
      </c>
      <c r="D5" s="4" t="inlineStr">
        <is>
          <t>Vencido</t>
        </is>
      </c>
      <c r="E5" s="4" t="inlineStr">
        <is>
          <t>Alta</t>
        </is>
      </c>
      <c r="F5" s="4" t="inlineStr">
        <is>
          <t>Belo Horizonte</t>
        </is>
      </c>
    </row>
    <row r="6">
      <c r="A6" s="11" t="inlineStr">
        <is>
          <t>LTCAT</t>
        </is>
      </c>
      <c r="B6" s="11" t="inlineStr">
        <is>
          <t>NR-09</t>
        </is>
      </c>
      <c r="C6" s="11" t="inlineStr">
        <is>
          <t>Administrativo</t>
        </is>
      </c>
      <c r="F6" s="11" t="inlineStr">
        <is>
          <t>Curitiba</t>
        </is>
      </c>
    </row>
    <row r="7">
      <c r="A7" s="4" t="inlineStr">
        <is>
          <t>CAT</t>
        </is>
      </c>
      <c r="B7" s="4" t="inlineStr">
        <is>
          <t>NR-10</t>
        </is>
      </c>
      <c r="C7" s="4" t="inlineStr">
        <is>
          <t>Recursos Humanos</t>
        </is>
      </c>
      <c r="F7" s="4" t="inlineStr">
        <is>
          <t>Porto Alegre</t>
        </is>
      </c>
    </row>
    <row r="8">
      <c r="A8" s="11" t="inlineStr">
        <is>
          <t>DDS / Lista de Presença</t>
        </is>
      </c>
      <c r="B8" s="11" t="inlineStr">
        <is>
          <t>NR-12</t>
        </is>
      </c>
      <c r="C8" s="11" t="inlineStr">
        <is>
          <t>Engenharia</t>
        </is>
      </c>
      <c r="F8" s="11" t="inlineStr">
        <is>
          <t>Salvador</t>
        </is>
      </c>
    </row>
    <row r="9">
      <c r="A9" s="4" t="inlineStr">
        <is>
          <t>Ficha de EPI</t>
        </is>
      </c>
      <c r="B9" s="4" t="inlineStr">
        <is>
          <t>NR-15</t>
        </is>
      </c>
      <c r="C9" s="4" t="inlineStr">
        <is>
          <t>Elétrica</t>
        </is>
      </c>
      <c r="F9" s="4" t="inlineStr">
        <is>
          <t>Recife</t>
        </is>
      </c>
    </row>
    <row r="10">
      <c r="A10" s="11" t="inlineStr">
        <is>
          <t>Treinamento NR-06</t>
        </is>
      </c>
      <c r="B10" s="11" t="inlineStr">
        <is>
          <t>NR-17</t>
        </is>
      </c>
      <c r="C10" s="11" t="inlineStr">
        <is>
          <t>Logística</t>
        </is>
      </c>
      <c r="F10" s="11" t="inlineStr">
        <is>
          <t>Fortaleza</t>
        </is>
      </c>
    </row>
    <row r="11">
      <c r="A11" s="4" t="inlineStr">
        <is>
          <t>Treinamento NR-10</t>
        </is>
      </c>
      <c r="B11" s="4" t="inlineStr">
        <is>
          <t>NR-33</t>
        </is>
      </c>
      <c r="F11" s="4" t="inlineStr">
        <is>
          <t>Brasília</t>
        </is>
      </c>
    </row>
    <row r="12">
      <c r="A12" s="11" t="inlineStr">
        <is>
          <t>Treinamento NR-35</t>
        </is>
      </c>
      <c r="B12" s="11" t="inlineStr">
        <is>
          <t>NR-35</t>
        </is>
      </c>
      <c r="F12" s="11" t="inlineStr">
        <is>
          <t>Campinas</t>
        </is>
      </c>
    </row>
    <row r="13">
      <c r="A13" s="4" t="inlineStr">
        <is>
          <t>Permissão de Trabalho</t>
        </is>
      </c>
    </row>
    <row r="14">
      <c r="A14" s="11" t="inlineStr">
        <is>
          <t>Laudo de Insalubridade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4" customWidth="1" min="4" max="4"/>
    <col width="14" customWidth="1" min="5" max="5"/>
    <col width="4" customWidth="1" min="6" max="6"/>
    <col width="14" customWidth="1" min="7" max="7"/>
    <col width="14" customWidth="1" min="8" max="8"/>
  </cols>
  <sheetData>
    <row r="1" ht="28" customHeight="1">
      <c r="A1" s="1" t="inlineStr">
        <is>
          <t>PAINEL EXECUTIVO - SEGURANÇA DO TRABALHO</t>
        </is>
      </c>
    </row>
    <row r="3">
      <c r="A3" s="13" t="inlineStr">
        <is>
          <t>Total de Documentos</t>
        </is>
      </c>
      <c r="B3" s="14">
        <f>COUNTA(Cadastro_Documentos!A3:A12)</f>
        <v/>
      </c>
    </row>
    <row r="4">
      <c r="A4" s="13" t="inlineStr">
        <is>
          <t>Vigentes</t>
        </is>
      </c>
      <c r="B4" s="14">
        <f>COUNTIF(Cadastro_Documentos!L:L,"Vigente")</f>
        <v/>
      </c>
    </row>
    <row r="5">
      <c r="A5" s="13" t="inlineStr">
        <is>
          <t>A Vencer (30 dias)</t>
        </is>
      </c>
      <c r="B5" s="14">
        <f>COUNTIFS(Cadastro_Documentos!L:L,"A vencer")</f>
        <v/>
      </c>
    </row>
    <row r="6">
      <c r="A6" s="13" t="inlineStr">
        <is>
          <t>Vencidos</t>
        </is>
      </c>
      <c r="B6" s="14">
        <f>COUNTIF(Cadastro_Documentos!L:L,"Vencido")</f>
        <v/>
      </c>
    </row>
    <row r="7">
      <c r="A7" s="13" t="inlineStr">
        <is>
          <t>Conformidade (%)</t>
        </is>
      </c>
      <c r="B7" s="15">
        <f>IFERROR(B4/B3,0)</f>
        <v/>
      </c>
    </row>
    <row r="10">
      <c r="A10" s="16" t="inlineStr">
        <is>
          <t>Tipo de Documento</t>
        </is>
      </c>
      <c r="B10" s="12" t="inlineStr">
        <is>
          <t>Quantidade</t>
        </is>
      </c>
      <c r="D10" s="16" t="inlineStr">
        <is>
          <t>Status</t>
        </is>
      </c>
      <c r="E10" s="12" t="inlineStr">
        <is>
          <t>Quantidade</t>
        </is>
      </c>
      <c r="G10" s="16" t="inlineStr">
        <is>
          <t>Mês (2026)</t>
        </is>
      </c>
      <c r="H10" s="12" t="inlineStr">
        <is>
          <t>Vencimentos</t>
        </is>
      </c>
    </row>
    <row r="11">
      <c r="A11" s="4" t="inlineStr">
        <is>
          <t>ASO</t>
        </is>
      </c>
      <c r="B11" s="3">
        <f>COUNTIF(Cadastro_Documentos!$B$3:$B$12,A11)</f>
        <v/>
      </c>
      <c r="D11" s="17" t="inlineStr">
        <is>
          <t>Vigente</t>
        </is>
      </c>
      <c r="E11" s="3">
        <f>COUNTIF(Cadastro_Documentos!$L$3:$L$12,D11)</f>
        <v/>
      </c>
      <c r="G11" s="17" t="inlineStr">
        <is>
          <t>Janeiro</t>
        </is>
      </c>
      <c r="H11" s="3">
        <f>SUMPRODUCT((MONTH(Cadastro_Documentos!$J$3:$J$12)=1)*(YEAR(Cadastro_Documentos!$J$3:$J$12)=2026))</f>
        <v/>
      </c>
    </row>
    <row r="12">
      <c r="A12" s="11" t="inlineStr">
        <is>
          <t>PGR</t>
        </is>
      </c>
      <c r="B12" s="10">
        <f>COUNTIF(Cadastro_Documentos!$B$3:$B$12,A12)</f>
        <v/>
      </c>
      <c r="D12" s="18" t="inlineStr">
        <is>
          <t>A vencer</t>
        </is>
      </c>
      <c r="E12" s="10">
        <f>COUNTIF(Cadastro_Documentos!$L$3:$L$12,D12)</f>
        <v/>
      </c>
      <c r="G12" s="18" t="inlineStr">
        <is>
          <t>Fevereiro</t>
        </is>
      </c>
      <c r="H12" s="10">
        <f>SUMPRODUCT((MONTH(Cadastro_Documentos!$J$3:$J$12)=2)*(YEAR(Cadastro_Documentos!$J$3:$J$12)=2026))</f>
        <v/>
      </c>
    </row>
    <row r="13">
      <c r="A13" s="4" t="inlineStr">
        <is>
          <t>PCMSO</t>
        </is>
      </c>
      <c r="B13" s="3">
        <f>COUNTIF(Cadastro_Documentos!$B$3:$B$12,A13)</f>
        <v/>
      </c>
      <c r="D13" s="17" t="inlineStr">
        <is>
          <t>Vencido</t>
        </is>
      </c>
      <c r="E13" s="3">
        <f>COUNTIF(Cadastro_Documentos!$L$3:$L$12,D13)</f>
        <v/>
      </c>
      <c r="G13" s="17" t="inlineStr">
        <is>
          <t>Março</t>
        </is>
      </c>
      <c r="H13" s="3">
        <f>SUMPRODUCT((MONTH(Cadastro_Documentos!$J$3:$J$12)=3)*(YEAR(Cadastro_Documentos!$J$3:$J$12)=2026))</f>
        <v/>
      </c>
    </row>
    <row r="14">
      <c r="A14" s="11" t="inlineStr">
        <is>
          <t>LTCAT</t>
        </is>
      </c>
      <c r="B14" s="10">
        <f>COUNTIF(Cadastro_Documentos!$B$3:$B$12,A14)</f>
        <v/>
      </c>
      <c r="G14" s="18" t="inlineStr">
        <is>
          <t>Abril</t>
        </is>
      </c>
      <c r="H14" s="10">
        <f>SUMPRODUCT((MONTH(Cadastro_Documentos!$J$3:$J$12)=4)*(YEAR(Cadastro_Documentos!$J$3:$J$12)=2026))</f>
        <v/>
      </c>
    </row>
    <row r="15">
      <c r="A15" s="4" t="inlineStr">
        <is>
          <t>Ficha de EPI</t>
        </is>
      </c>
      <c r="B15" s="3">
        <f>COUNTIF(Cadastro_Documentos!$B$3:$B$12,A15)</f>
        <v/>
      </c>
      <c r="G15" s="17" t="inlineStr">
        <is>
          <t>Maio</t>
        </is>
      </c>
      <c r="H15" s="3">
        <f>SUMPRODUCT((MONTH(Cadastro_Documentos!$J$3:$J$12)=5)*(YEAR(Cadastro_Documentos!$J$3:$J$12)=2026))</f>
        <v/>
      </c>
    </row>
    <row r="16">
      <c r="A16" s="11" t="inlineStr">
        <is>
          <t>Treinamento NR-35</t>
        </is>
      </c>
      <c r="B16" s="10">
        <f>COUNTIF(Cadastro_Documentos!$B$3:$B$12,A16)</f>
        <v/>
      </c>
      <c r="G16" s="18" t="inlineStr">
        <is>
          <t>Junho</t>
        </is>
      </c>
      <c r="H16" s="10">
        <f>SUMPRODUCT((MONTH(Cadastro_Documentos!$J$3:$J$12)=6)*(YEAR(Cadastro_Documentos!$J$3:$J$12)=2026))</f>
        <v/>
      </c>
    </row>
    <row r="17">
      <c r="A17" s="4" t="inlineStr">
        <is>
          <t>Treinamento NR-10</t>
        </is>
      </c>
      <c r="B17" s="3">
        <f>COUNTIF(Cadastro_Documentos!$B$3:$B$12,A17)</f>
        <v/>
      </c>
      <c r="G17" s="17" t="inlineStr">
        <is>
          <t>Julho</t>
        </is>
      </c>
      <c r="H17" s="3">
        <f>SUMPRODUCT((MONTH(Cadastro_Documentos!$J$3:$J$12)=7)*(YEAR(Cadastro_Documentos!$J$3:$J$12)=2026))</f>
        <v/>
      </c>
    </row>
    <row r="18">
      <c r="A18" s="11" t="inlineStr">
        <is>
          <t>Treinamento NR-06</t>
        </is>
      </c>
      <c r="B18" s="10">
        <f>COUNTIF(Cadastro_Documentos!$B$3:$B$12,A18)</f>
        <v/>
      </c>
      <c r="G18" s="18" t="inlineStr">
        <is>
          <t>Agosto</t>
        </is>
      </c>
      <c r="H18" s="10">
        <f>SUMPRODUCT((MONTH(Cadastro_Documentos!$J$3:$J$12)=8)*(YEAR(Cadastro_Documentos!$J$3:$J$12)=2026))</f>
        <v/>
      </c>
    </row>
    <row r="19">
      <c r="A19" s="4" t="inlineStr">
        <is>
          <t>Permissão de Trabalho</t>
        </is>
      </c>
      <c r="B19" s="3">
        <f>COUNTIF(Cadastro_Documentos!$B$3:$B$12,A19)</f>
        <v/>
      </c>
      <c r="G19" s="17" t="inlineStr">
        <is>
          <t>Setembro</t>
        </is>
      </c>
      <c r="H19" s="3">
        <f>SUMPRODUCT((MONTH(Cadastro_Documentos!$J$3:$J$12)=9)*(YEAR(Cadastro_Documentos!$J$3:$J$12)=2026))</f>
        <v/>
      </c>
    </row>
    <row r="20">
      <c r="A20" s="11" t="inlineStr">
        <is>
          <t>DDS / Lista de Presença</t>
        </is>
      </c>
      <c r="B20" s="10">
        <f>COUNTIF(Cadastro_Documentos!$B$3:$B$12,A20)</f>
        <v/>
      </c>
      <c r="G20" s="18" t="inlineStr">
        <is>
          <t>Outubro</t>
        </is>
      </c>
      <c r="H20" s="10">
        <f>SUMPRODUCT((MONTH(Cadastro_Documentos!$J$3:$J$12)=10)*(YEAR(Cadastro_Documentos!$J$3:$J$12)=2026))</f>
        <v/>
      </c>
    </row>
    <row r="21">
      <c r="G21" s="17" t="inlineStr">
        <is>
          <t>Novembro</t>
        </is>
      </c>
      <c r="H21" s="3">
        <f>SUMPRODUCT((MONTH(Cadastro_Documentos!$J$3:$J$12)=11)*(YEAR(Cadastro_Documentos!$J$3:$J$12)=2026))</f>
        <v/>
      </c>
    </row>
    <row r="22">
      <c r="G22" s="18" t="inlineStr">
        <is>
          <t>Dezembro</t>
        </is>
      </c>
      <c r="H22" s="10">
        <f>SUMPRODUCT((MONTH(Cadastro_Documentos!$J$3:$J$12)=12)*(YEAR(Cadastro_Documentos!$J$3:$J$12)=2026))</f>
        <v/>
      </c>
    </row>
  </sheetData>
  <mergeCells count="6">
    <mergeCell ref="A1:F1"/>
    <mergeCell ref="C3:D3"/>
    <mergeCell ref="C4:D4"/>
    <mergeCell ref="C5:D5"/>
    <mergeCell ref="C6:D6"/>
    <mergeCell ref="C7:D7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6" customWidth="1" min="1" max="1"/>
    <col width="95" customWidth="1" min="2" max="2"/>
  </cols>
  <sheetData>
    <row r="1" ht="26" customHeight="1">
      <c r="A1" s="1" t="inlineStr">
        <is>
          <t>INSTRUÇÕES DE USO</t>
        </is>
      </c>
    </row>
    <row r="3" ht="42" customHeight="1">
      <c r="A3" s="19" t="inlineStr">
        <is>
          <t>Objetivo do arquivo</t>
        </is>
      </c>
      <c r="B3" s="20" t="inlineStr">
        <is>
          <t>Controlar documentos obrigatórios e recorrentes de Segurança do Trabalho (SST), com status de validade, responsáveis, alertas de vencimento e visão gerencial de conformidade com NR's, eSocial, LTCAT, PGR, PCMSO, ASO, treinamentos e inspeções.</t>
        </is>
      </c>
    </row>
    <row r="4" ht="42" customHeight="1">
      <c r="A4" s="19" t="inlineStr">
        <is>
          <t>Aba Cadastro_Documentos</t>
        </is>
      </c>
      <c r="B4" s="20" t="inlineStr">
        <is>
          <t>Base principal de registros. Preencha os campos em amarelo (Setor, Responsável, Datas, Cidade e Observações). As colunas 'Dias para Vencimento', 'Status' e 'Prioridade' são calculadas automaticamente por fórmula.</t>
        </is>
      </c>
    </row>
    <row r="5" ht="42" customHeight="1">
      <c r="A5" s="19" t="inlineStr">
        <is>
          <t>Coluna Dias para Vencimento</t>
        </is>
      </c>
      <c r="B5" s="20" t="inlineStr">
        <is>
          <t>Calculada como Data de Validade menos a data de hoje (=J-HOJE()). Valores negativos indicam documento vencido.</t>
        </is>
      </c>
    </row>
    <row r="6" ht="42" customHeight="1">
      <c r="A6" s="19" t="inlineStr">
        <is>
          <t>Coluna Status</t>
        </is>
      </c>
      <c r="B6" s="20" t="inlineStr">
        <is>
          <t>Vencido: dias negativos. A vencer: até 30 dias restantes. Vigente: mais de 30 dias restantes.</t>
        </is>
      </c>
    </row>
    <row r="7" ht="42" customHeight="1">
      <c r="A7" s="19" t="inlineStr">
        <is>
          <t>Coluna Prioridade</t>
        </is>
      </c>
      <c r="B7" s="20" t="inlineStr">
        <is>
          <t>Alta: vencido ou até 15 dias. Média: até 30 dias. Baixa: mais de 30 dias.</t>
        </is>
      </c>
    </row>
    <row r="8" ht="42" customHeight="1">
      <c r="A8" s="19" t="inlineStr">
        <is>
          <t>Aba Resumo_Dashboard</t>
        </is>
      </c>
      <c r="B8" s="20" t="inlineStr">
        <is>
          <t>Painel executivo com KPIs (Total, Vigentes, A vencer, Vencidos, Conformidade %), quantidade por tipo de documento, distribuição por status e vencimentos por mês, apresentados em gráficos de colunas, pizza e linha.</t>
        </is>
      </c>
    </row>
    <row r="9" ht="42" customHeight="1">
      <c r="A9" s="19" t="inlineStr">
        <is>
          <t>Aba Listas_Apoio</t>
        </is>
      </c>
      <c r="B9" s="20" t="inlineStr">
        <is>
          <t>Contém as listas padronizadas usadas nas validações de dados (dropdowns) da aba Cadastro_Documentos: Tipos de Documento, NR/Base Legal, Setores, Status, Prioridade e Cidades.</t>
        </is>
      </c>
    </row>
    <row r="10" ht="42" customHeight="1">
      <c r="A10" s="19" t="inlineStr">
        <is>
          <t>Atualização</t>
        </is>
      </c>
      <c r="B10" s="20" t="inlineStr">
        <is>
          <t>Sempre que reabrir o arquivo, os dias para vencimento e status são recalculados automaticamente com base na data atual do computador.</t>
        </is>
      </c>
    </row>
    <row r="11" ht="42" customHeight="1">
      <c r="A11" s="19" t="inlineStr">
        <is>
          <t>Boas práticas</t>
        </is>
      </c>
      <c r="B11" s="20" t="inlineStr">
        <is>
          <t>Revise mensalmente os documentos com status 'A vencer' e priorize a renovação dos documentos com Prioridade 'Alta' para manter a conformidade legal.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2026-07-13T09:02:43Z</dcterms:created>
  <dcterms:modified xmlns:dcterms="http://purl.org/dc/terms/" xmlns:xsi="http://www.w3.org/2001/XMLSchema-instance" xsi:type="dcterms:W3CDTF">2026-07-13T09:02:43Z</dcterms:modified>
</cp:coreProperties>
</file>