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tregas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Listas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&quot;R$&quot; #.##0,00"/>
    <numFmt numFmtId="166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293B"/>
      <sz val="16"/>
    </font>
    <font>
      <b val="1"/>
      <color rgb="00C8102E"/>
      <sz val="12"/>
    </font>
    <font>
      <b val="1"/>
      <color rgb="000F766E"/>
      <sz val="11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0" fillId="3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1" fillId="5" borderId="1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Entregas por Setor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'Resumo'!B20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'Resumo'!$A$21:$A$28</f>
            </numRef>
          </cat>
          <val>
            <numRef>
              <f>'Resumo'!$B$21:$B$28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Setor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'Resumo'!B31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'Resumo'!$A$32:$A$35</f>
            </numRef>
          </cat>
          <val>
            <numRef>
              <f>'Resumo'!$B$32:$B$35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Uniformes por Tipo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'Resumo'!B38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'Resumo'!$A$39:$A$45</f>
            </numRef>
          </cat>
          <val>
            <numRef>
              <f>'Resumo'!$B$39:$B$45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Entregas por Mês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'Resumo'!B48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'Resumo'!$A$49:$A$60</f>
            </numRef>
          </cat>
          <val>
            <numRef>
              <f>'Resumo'!$B$49:$B$60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3</col>
      <colOff>0</colOff>
      <row>19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30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37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3</col>
      <colOff>0</colOff>
      <row>47</row>
      <rowOff>0</rowOff>
    </from>
    <ext cx="576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20" customWidth="1" min="3" max="3"/>
    <col width="17" customWidth="1" min="4" max="4"/>
    <col width="20" customWidth="1" min="5" max="5"/>
    <col width="22" customWidth="1" min="6" max="6"/>
    <col width="18" customWidth="1" min="7" max="7"/>
    <col width="20" customWidth="1" min="8" max="8"/>
    <col width="24" customWidth="1" min="9" max="9"/>
    <col width="10" customWidth="1" min="10" max="10"/>
    <col width="12" customWidth="1" min="11" max="11"/>
    <col width="16" customWidth="1" min="12" max="12"/>
    <col width="16" customWidth="1" min="13" max="13"/>
    <col width="20" customWidth="1" min="14" max="14"/>
    <col width="16" customWidth="1" min="15" max="15"/>
    <col width="12" customWidth="1" min="16" max="16"/>
    <col width="12" customWidth="1" min="17" max="17"/>
    <col width="26" customWidth="1" min="18" max="18"/>
    <col width="16" customWidth="1" min="19" max="19"/>
  </cols>
  <sheetData>
    <row r="1" ht="32" customHeight="1">
      <c r="A1" s="1" t="inlineStr">
        <is>
          <t>ID Entrega</t>
        </is>
      </c>
      <c r="B1" s="1" t="inlineStr">
        <is>
          <t>Data da Entrega</t>
        </is>
      </c>
      <c r="C1" s="1" t="inlineStr">
        <is>
          <t>Colaborador</t>
        </is>
      </c>
      <c r="D1" s="1" t="inlineStr">
        <is>
          <t>CPF</t>
        </is>
      </c>
      <c r="E1" s="1" t="inlineStr">
        <is>
          <t>Setor</t>
        </is>
      </c>
      <c r="F1" s="1" t="inlineStr">
        <is>
          <t>Cargo</t>
        </is>
      </c>
      <c r="G1" s="1" t="inlineStr">
        <is>
          <t>Cidade</t>
        </is>
      </c>
      <c r="H1" s="1" t="inlineStr">
        <is>
          <t>Tipo de Uniforme</t>
        </is>
      </c>
      <c r="I1" s="1" t="inlineStr">
        <is>
          <t>Descrição do Item</t>
        </is>
      </c>
      <c r="J1" s="1" t="inlineStr">
        <is>
          <t>Tamanho</t>
        </is>
      </c>
      <c r="K1" s="1" t="inlineStr">
        <is>
          <t>Quantidade</t>
        </is>
      </c>
      <c r="L1" s="1" t="inlineStr">
        <is>
          <t>Valor Unitário (R$)</t>
        </is>
      </c>
      <c r="M1" s="1" t="inlineStr">
        <is>
          <t>Valor Total (R$)</t>
        </is>
      </c>
      <c r="N1" s="1" t="inlineStr">
        <is>
          <t>Data Prevista Devolução</t>
        </is>
      </c>
      <c r="O1" s="1" t="inlineStr">
        <is>
          <t>Data Devolvida</t>
        </is>
      </c>
      <c r="P1" s="1" t="inlineStr">
        <is>
          <t>Status</t>
        </is>
      </c>
      <c r="Q1" s="1" t="inlineStr">
        <is>
          <t>Atraso (dias)</t>
        </is>
      </c>
      <c r="R1" s="1" t="inlineStr">
        <is>
          <t>Observações</t>
        </is>
      </c>
      <c r="S1" s="1" t="inlineStr">
        <is>
          <t>NF-e / Nº Lote</t>
        </is>
      </c>
    </row>
    <row r="2">
      <c r="A2" s="2" t="n">
        <v>1</v>
      </c>
      <c r="B2" s="29" t="n">
        <v>46037</v>
      </c>
      <c r="C2" s="2" t="inlineStr">
        <is>
          <t>João Silva</t>
        </is>
      </c>
      <c r="D2" s="4" t="inlineStr">
        <is>
          <t>123.456.789-01</t>
        </is>
      </c>
      <c r="E2" s="4" t="inlineStr">
        <is>
          <t>Produção</t>
        </is>
      </c>
      <c r="F2" s="4" t="inlineStr">
        <is>
          <t>Operador de Produção</t>
        </is>
      </c>
      <c r="G2" s="4" t="inlineStr">
        <is>
          <t>São Paulo</t>
        </is>
      </c>
      <c r="H2" s="4" t="inlineStr">
        <is>
          <t>Camiseta</t>
        </is>
      </c>
      <c r="I2" s="5" t="inlineStr">
        <is>
          <t>Camiseta manga curta padrão</t>
        </is>
      </c>
      <c r="J2" s="4" t="inlineStr">
        <is>
          <t>M</t>
        </is>
      </c>
      <c r="K2" s="4" t="n">
        <v>3</v>
      </c>
      <c r="L2" s="30" t="n">
        <v>35</v>
      </c>
      <c r="M2" s="31">
        <f>IF(OR(K2="",L2=""),"",K2*L2)</f>
        <v/>
      </c>
      <c r="N2" s="32" t="n"/>
      <c r="O2" s="32" t="n"/>
      <c r="P2" s="2">
        <f>IF(O2&lt;&gt;"","Devolvido",IF(N2="","Entregue",IF(TODAY()&gt;N2,"Atrasado","Pendente")))</f>
        <v/>
      </c>
      <c r="Q2" s="2">
        <f>IF(OR(N2="",O2=""),"",MAX(0,O2-N2))</f>
        <v/>
      </c>
      <c r="R2" s="5" t="inlineStr">
        <is>
          <t>Primeira entrega</t>
        </is>
      </c>
      <c r="S2" s="4" t="inlineStr">
        <is>
          <t>LOTE-2026-001</t>
        </is>
      </c>
    </row>
    <row r="3">
      <c r="A3" s="9" t="n">
        <v>2</v>
      </c>
      <c r="B3" s="33" t="n">
        <v>46063</v>
      </c>
      <c r="C3" s="9" t="inlineStr">
        <is>
          <t>Maria Oliveira</t>
        </is>
      </c>
      <c r="D3" s="4" t="inlineStr">
        <is>
          <t>234.567.890-12</t>
        </is>
      </c>
      <c r="E3" s="4" t="inlineStr">
        <is>
          <t>RH</t>
        </is>
      </c>
      <c r="F3" s="4" t="inlineStr">
        <is>
          <t>Analista de RH</t>
        </is>
      </c>
      <c r="G3" s="4" t="inlineStr">
        <is>
          <t>Campinas</t>
        </is>
      </c>
      <c r="H3" s="4" t="inlineStr">
        <is>
          <t>Camisa social</t>
        </is>
      </c>
      <c r="I3" s="5" t="inlineStr">
        <is>
          <t>Camisa social manga longa</t>
        </is>
      </c>
      <c r="J3" s="4" t="inlineStr">
        <is>
          <t>P</t>
        </is>
      </c>
      <c r="K3" s="4" t="n">
        <v>2</v>
      </c>
      <c r="L3" s="30" t="n">
        <v>65</v>
      </c>
      <c r="M3" s="34">
        <f>IF(OR(K3="",L3=""),"",K3*L3)</f>
        <v/>
      </c>
      <c r="N3" s="32" t="n">
        <v>46244</v>
      </c>
      <c r="O3" s="32" t="n"/>
      <c r="P3" s="9">
        <f>IF(O3&lt;&gt;"","Devolvido",IF(N3="","Entregue",IF(TODAY()&gt;N3,"Atrasado","Pendente")))</f>
        <v/>
      </c>
      <c r="Q3" s="9">
        <f>IF(OR(N3="",O3=""),"",MAX(0,O3-N3))</f>
        <v/>
      </c>
      <c r="R3" s="5" t="inlineStr">
        <is>
          <t>Reposição anual</t>
        </is>
      </c>
      <c r="S3" s="4" t="inlineStr">
        <is>
          <t>LOTE-2026-002</t>
        </is>
      </c>
    </row>
    <row r="4">
      <c r="A4" s="2" t="n">
        <v>3</v>
      </c>
      <c r="B4" s="29" t="n">
        <v>46086</v>
      </c>
      <c r="C4" s="2" t="inlineStr">
        <is>
          <t>Pedro Santos</t>
        </is>
      </c>
      <c r="D4" s="4" t="inlineStr">
        <is>
          <t>345.678.901-23</t>
        </is>
      </c>
      <c r="E4" s="4" t="inlineStr">
        <is>
          <t>Logística</t>
        </is>
      </c>
      <c r="F4" s="4" t="inlineStr">
        <is>
          <t>Conferente</t>
        </is>
      </c>
      <c r="G4" s="4" t="inlineStr">
        <is>
          <t>Rio de Janeiro</t>
        </is>
      </c>
      <c r="H4" s="4" t="inlineStr">
        <is>
          <t>Calça</t>
        </is>
      </c>
      <c r="I4" s="5" t="inlineStr">
        <is>
          <t>Calça operacional</t>
        </is>
      </c>
      <c r="J4" s="4" t="inlineStr">
        <is>
          <t>G</t>
        </is>
      </c>
      <c r="K4" s="4" t="n">
        <v>2</v>
      </c>
      <c r="L4" s="30" t="n">
        <v>90</v>
      </c>
      <c r="M4" s="31">
        <f>IF(OR(K4="",L4=""),"",K4*L4)</f>
        <v/>
      </c>
      <c r="N4" s="32" t="n">
        <v>46178</v>
      </c>
      <c r="O4" s="32" t="n"/>
      <c r="P4" s="2">
        <f>IF(O4&lt;&gt;"","Devolvido",IF(N4="","Entregue",IF(TODAY()&gt;N4,"Atrasado","Pendente")))</f>
        <v/>
      </c>
      <c r="Q4" s="2">
        <f>IF(OR(N4="",O4=""),"",MAX(0,O4-N4))</f>
        <v/>
      </c>
      <c r="R4" s="5" t="inlineStr">
        <is>
          <t>Aguardando devolução</t>
        </is>
      </c>
      <c r="S4" s="4" t="inlineStr">
        <is>
          <t>LOTE-2026-003</t>
        </is>
      </c>
    </row>
    <row r="5">
      <c r="A5" s="9" t="n">
        <v>4</v>
      </c>
      <c r="B5" s="33" t="n">
        <v>46034</v>
      </c>
      <c r="C5" s="9" t="inlineStr">
        <is>
          <t>Ana Souza</t>
        </is>
      </c>
      <c r="D5" s="4" t="inlineStr">
        <is>
          <t>456.789.012-34</t>
        </is>
      </c>
      <c r="E5" s="4" t="inlineStr">
        <is>
          <t>Segurança do Trabalho</t>
        </is>
      </c>
      <c r="F5" s="4" t="inlineStr">
        <is>
          <t>Técnica de Segurança</t>
        </is>
      </c>
      <c r="G5" s="4" t="inlineStr">
        <is>
          <t>Brasília</t>
        </is>
      </c>
      <c r="H5" s="4" t="inlineStr">
        <is>
          <t>Coletor refletivo</t>
        </is>
      </c>
      <c r="I5" s="5" t="inlineStr">
        <is>
          <t>Colete refletivo sinalizador</t>
        </is>
      </c>
      <c r="J5" s="4" t="inlineStr">
        <is>
          <t>GG</t>
        </is>
      </c>
      <c r="K5" s="4" t="n">
        <v>1</v>
      </c>
      <c r="L5" s="30" t="n">
        <v>45</v>
      </c>
      <c r="M5" s="34">
        <f>IF(OR(K5="",L5=""),"",K5*L5)</f>
        <v/>
      </c>
      <c r="N5" s="32" t="n">
        <v>46124</v>
      </c>
      <c r="O5" s="32" t="n">
        <v>46122</v>
      </c>
      <c r="P5" s="9">
        <f>IF(O5&lt;&gt;"","Devolvido",IF(N5="","Entregue",IF(TODAY()&gt;N5,"Atrasado","Pendente")))</f>
        <v/>
      </c>
      <c r="Q5" s="9">
        <f>IF(OR(N5="",O5=""),"",MAX(0,O5-N5))</f>
        <v/>
      </c>
      <c r="R5" s="5" t="inlineStr">
        <is>
          <t>Conforme NR-6</t>
        </is>
      </c>
      <c r="S5" s="4" t="inlineStr">
        <is>
          <t>LOTE-2026-004</t>
        </is>
      </c>
    </row>
    <row r="6">
      <c r="A6" s="2" t="n">
        <v>5</v>
      </c>
      <c r="B6" s="29" t="n">
        <v>46073</v>
      </c>
      <c r="C6" s="2" t="inlineStr">
        <is>
          <t>Carlos Pereira</t>
        </is>
      </c>
      <c r="D6" s="4" t="inlineStr">
        <is>
          <t>567.890.123-45</t>
        </is>
      </c>
      <c r="E6" s="4" t="inlineStr">
        <is>
          <t>Manutenção</t>
        </is>
      </c>
      <c r="F6" s="4" t="inlineStr">
        <is>
          <t>Técnico de Manutenção</t>
        </is>
      </c>
      <c r="G6" s="4" t="inlineStr">
        <is>
          <t>Belo Horizonte</t>
        </is>
      </c>
      <c r="H6" s="4" t="inlineStr">
        <is>
          <t>Jaqueta</t>
        </is>
      </c>
      <c r="I6" s="5" t="inlineStr">
        <is>
          <t>Jaqueta térmica</t>
        </is>
      </c>
      <c r="J6" s="4" t="inlineStr">
        <is>
          <t>M</t>
        </is>
      </c>
      <c r="K6" s="4" t="n">
        <v>1</v>
      </c>
      <c r="L6" s="30" t="n">
        <v>150</v>
      </c>
      <c r="M6" s="31">
        <f>IF(OR(K6="",L6=""),"",K6*L6)</f>
        <v/>
      </c>
      <c r="N6" s="32" t="n">
        <v>46162</v>
      </c>
      <c r="O6" s="32" t="n"/>
      <c r="P6" s="2">
        <f>IF(O6&lt;&gt;"","Devolvido",IF(N6="","Entregue",IF(TODAY()&gt;N6,"Atrasado","Pendente")))</f>
        <v/>
      </c>
      <c r="Q6" s="2">
        <f>IF(OR(N6="",O6=""),"",MAX(0,O6-N6))</f>
        <v/>
      </c>
      <c r="R6" s="5" t="inlineStr">
        <is>
          <t>Troca por desgaste</t>
        </is>
      </c>
      <c r="S6" s="4" t="inlineStr">
        <is>
          <t>LOTE-2026-005</t>
        </is>
      </c>
    </row>
    <row r="7">
      <c r="A7" s="9" t="n">
        <v>6</v>
      </c>
      <c r="B7" s="33" t="n">
        <v>46089</v>
      </c>
      <c r="C7" s="9" t="inlineStr">
        <is>
          <t>Juliana Costa</t>
        </is>
      </c>
      <c r="D7" s="4" t="inlineStr">
        <is>
          <t>678.901.234-56</t>
        </is>
      </c>
      <c r="E7" s="4" t="inlineStr">
        <is>
          <t>Administração</t>
        </is>
      </c>
      <c r="F7" s="4" t="inlineStr">
        <is>
          <t>Assistente Administrativo</t>
        </is>
      </c>
      <c r="G7" s="4" t="inlineStr">
        <is>
          <t>Curitiba</t>
        </is>
      </c>
      <c r="H7" s="4" t="inlineStr">
        <is>
          <t>Camiseta</t>
        </is>
      </c>
      <c r="I7" s="5" t="inlineStr">
        <is>
          <t>Camiseta manga curta padrão</t>
        </is>
      </c>
      <c r="J7" s="4" t="inlineStr">
        <is>
          <t>P</t>
        </is>
      </c>
      <c r="K7" s="4" t="n">
        <v>2</v>
      </c>
      <c r="L7" s="30" t="n">
        <v>35</v>
      </c>
      <c r="M7" s="34">
        <f>IF(OR(K7="",L7=""),"",K7*L7)</f>
        <v/>
      </c>
      <c r="N7" s="32" t="n">
        <v>46273</v>
      </c>
      <c r="O7" s="32" t="n"/>
      <c r="P7" s="9">
        <f>IF(O7&lt;&gt;"","Devolvido",IF(N7="","Entregue",IF(TODAY()&gt;N7,"Atrasado","Pendente")))</f>
        <v/>
      </c>
      <c r="Q7" s="9">
        <f>IF(OR(N7="",O7=""),"",MAX(0,O7-N7))</f>
        <v/>
      </c>
      <c r="R7" s="5" t="inlineStr">
        <is>
          <t>Reposição anual</t>
        </is>
      </c>
      <c r="S7" s="4" t="inlineStr">
        <is>
          <t>LOTE-2026-006</t>
        </is>
      </c>
    </row>
    <row r="8">
      <c r="A8" s="2" t="n">
        <v>7</v>
      </c>
      <c r="B8" s="29" t="n">
        <v>46113</v>
      </c>
      <c r="C8" s="2" t="inlineStr">
        <is>
          <t>Rafael Almeida</t>
        </is>
      </c>
      <c r="D8" s="4" t="inlineStr">
        <is>
          <t>789.012.345-67</t>
        </is>
      </c>
      <c r="E8" s="4" t="inlineStr">
        <is>
          <t>Produção</t>
        </is>
      </c>
      <c r="F8" s="4" t="inlineStr">
        <is>
          <t>Operador de Produção</t>
        </is>
      </c>
      <c r="G8" s="4" t="inlineStr">
        <is>
          <t>Salvador</t>
        </is>
      </c>
      <c r="H8" s="4" t="inlineStr">
        <is>
          <t>Avental</t>
        </is>
      </c>
      <c r="I8" s="5" t="inlineStr">
        <is>
          <t>Avental de proteção</t>
        </is>
      </c>
      <c r="J8" s="4" t="inlineStr">
        <is>
          <t>G</t>
        </is>
      </c>
      <c r="K8" s="4" t="n">
        <v>4</v>
      </c>
      <c r="L8" s="30" t="n">
        <v>40</v>
      </c>
      <c r="M8" s="31">
        <f>IF(OR(K8="",L8=""),"",K8*L8)</f>
        <v/>
      </c>
      <c r="N8" s="32" t="n"/>
      <c r="O8" s="32" t="n"/>
      <c r="P8" s="2">
        <f>IF(O8&lt;&gt;"","Devolvido",IF(N8="","Entregue",IF(TODAY()&gt;N8,"Atrasado","Pendente")))</f>
        <v/>
      </c>
      <c r="Q8" s="2">
        <f>IF(OR(N8="",O8=""),"",MAX(0,O8-N8))</f>
        <v/>
      </c>
      <c r="R8" s="5" t="inlineStr">
        <is>
          <t>NF-e informada</t>
        </is>
      </c>
      <c r="S8" s="4" t="inlineStr">
        <is>
          <t>NF-e 000123</t>
        </is>
      </c>
    </row>
    <row r="9">
      <c r="A9" s="9" t="n">
        <v>8</v>
      </c>
      <c r="B9" s="33" t="n">
        <v>46037</v>
      </c>
      <c r="C9" s="9" t="inlineStr">
        <is>
          <t>Camila Ferreira</t>
        </is>
      </c>
      <c r="D9" s="4" t="inlineStr">
        <is>
          <t>890.123.456-78</t>
        </is>
      </c>
      <c r="E9" s="4" t="inlineStr">
        <is>
          <t>Comercial</t>
        </is>
      </c>
      <c r="F9" s="4" t="inlineStr">
        <is>
          <t>Consultora de Vendas</t>
        </is>
      </c>
      <c r="G9" s="4" t="inlineStr">
        <is>
          <t>Recife</t>
        </is>
      </c>
      <c r="H9" s="4" t="inlineStr">
        <is>
          <t>Camisa social</t>
        </is>
      </c>
      <c r="I9" s="5" t="inlineStr">
        <is>
          <t>Camisa social manga longa</t>
        </is>
      </c>
      <c r="J9" s="4" t="inlineStr">
        <is>
          <t>M</t>
        </is>
      </c>
      <c r="K9" s="4" t="n">
        <v>2</v>
      </c>
      <c r="L9" s="30" t="n">
        <v>65</v>
      </c>
      <c r="M9" s="34">
        <f>IF(OR(K9="",L9=""),"",K9*L9)</f>
        <v/>
      </c>
      <c r="N9" s="32" t="n">
        <v>46127</v>
      </c>
      <c r="O9" s="32" t="n">
        <v>46122</v>
      </c>
      <c r="P9" s="9">
        <f>IF(O9&lt;&gt;"","Devolvido",IF(N9="","Entregue",IF(TODAY()&gt;N9,"Atrasado","Pendente")))</f>
        <v/>
      </c>
      <c r="Q9" s="9">
        <f>IF(OR(N9="",O9=""),"",MAX(0,O9-N9))</f>
        <v/>
      </c>
      <c r="R9" s="5" t="inlineStr">
        <is>
          <t>Devolvido dentro do prazo</t>
        </is>
      </c>
      <c r="S9" s="4" t="inlineStr">
        <is>
          <t>LOTE-2026-008</t>
        </is>
      </c>
    </row>
    <row r="10">
      <c r="A10" s="2" t="n">
        <v>9</v>
      </c>
      <c r="B10" s="29" t="n">
        <v>46198</v>
      </c>
      <c r="C10" s="2" t="inlineStr">
        <is>
          <t>Lucas Rodrigues</t>
        </is>
      </c>
      <c r="D10" s="4" t="inlineStr">
        <is>
          <t>901.234.567-89</t>
        </is>
      </c>
      <c r="E10" s="4" t="inlineStr">
        <is>
          <t>Almoxarifado</t>
        </is>
      </c>
      <c r="F10" s="4" t="inlineStr">
        <is>
          <t>Auxiliar de Almoxarifado</t>
        </is>
      </c>
      <c r="G10" s="4" t="inlineStr">
        <is>
          <t>Fortaleza</t>
        </is>
      </c>
      <c r="H10" s="4" t="inlineStr">
        <is>
          <t>EPI / uniforme operacional</t>
        </is>
      </c>
      <c r="I10" s="5" t="inlineStr">
        <is>
          <t>Kit EPI completo</t>
        </is>
      </c>
      <c r="J10" s="4" t="inlineStr">
        <is>
          <t>GG</t>
        </is>
      </c>
      <c r="K10" s="4" t="n">
        <v>1</v>
      </c>
      <c r="L10" s="30" t="n">
        <v>80</v>
      </c>
      <c r="M10" s="31">
        <f>IF(OR(K10="",L10=""),"",K10*L10)</f>
        <v/>
      </c>
      <c r="N10" s="32" t="n">
        <v>46381</v>
      </c>
      <c r="O10" s="32" t="n"/>
      <c r="P10" s="2">
        <f>IF(O10&lt;&gt;"","Devolvido",IF(N10="","Entregue",IF(TODAY()&gt;N10,"Atrasado","Pendente")))</f>
        <v/>
      </c>
      <c r="Q10" s="2">
        <f>IF(OR(N10="",O10=""),"",MAX(0,O10-N10))</f>
        <v/>
      </c>
      <c r="R10" s="5" t="inlineStr">
        <is>
          <t>Aguardando devolução</t>
        </is>
      </c>
      <c r="S10" s="4" t="inlineStr">
        <is>
          <t>LOTE-2026-009</t>
        </is>
      </c>
    </row>
    <row r="11">
      <c r="A11" s="9" t="n">
        <v>10</v>
      </c>
      <c r="B11" s="33" t="n">
        <v>46032</v>
      </c>
      <c r="C11" s="9" t="inlineStr">
        <is>
          <t>Fernanda Lima</t>
        </is>
      </c>
      <c r="D11" s="4" t="inlineStr">
        <is>
          <t>012.345.678-90</t>
        </is>
      </c>
      <c r="E11" s="4" t="inlineStr">
        <is>
          <t>Produção</t>
        </is>
      </c>
      <c r="F11" s="4" t="inlineStr">
        <is>
          <t>Operadora de Produção</t>
        </is>
      </c>
      <c r="G11" s="4" t="inlineStr">
        <is>
          <t>Porto Alegre</t>
        </is>
      </c>
      <c r="H11" s="4" t="inlineStr">
        <is>
          <t>Calça</t>
        </is>
      </c>
      <c r="I11" s="5" t="inlineStr">
        <is>
          <t>Calça operacional</t>
        </is>
      </c>
      <c r="J11" s="4" t="inlineStr">
        <is>
          <t>M</t>
        </is>
      </c>
      <c r="K11" s="4" t="n">
        <v>3</v>
      </c>
      <c r="L11" s="30" t="n">
        <v>90</v>
      </c>
      <c r="M11" s="34">
        <f>IF(OR(K11="",L11=""),"",K11*L11)</f>
        <v/>
      </c>
      <c r="N11" s="32" t="n">
        <v>46122</v>
      </c>
      <c r="O11" s="32" t="n"/>
      <c r="P11" s="9">
        <f>IF(O11&lt;&gt;"","Devolvido",IF(N11="","Entregue",IF(TODAY()&gt;N11,"Atrasado","Pendente")))</f>
        <v/>
      </c>
      <c r="Q11" s="9">
        <f>IF(OR(N11="",O11=""),"",MAX(0,O11-N11))</f>
        <v/>
      </c>
      <c r="R11" s="5" t="inlineStr">
        <is>
          <t>Reposição anual</t>
        </is>
      </c>
      <c r="S11" s="4" t="inlineStr">
        <is>
          <t>LOTE-2026-010</t>
        </is>
      </c>
    </row>
  </sheetData>
  <conditionalFormatting sqref="P2:P200">
    <cfRule type="expression" priority="1" dxfId="0" stopIfTrue="1">
      <formula>P2="Atrasado"</formula>
    </cfRule>
    <cfRule type="expression" priority="2" dxfId="1" stopIfTrue="1">
      <formula>P2="Devolvido"</formula>
    </cfRule>
    <cfRule type="expression" priority="3" dxfId="2" stopIfTrue="1">
      <formula>P2="Pendente"</formula>
    </cfRule>
  </conditionalFormatting>
  <dataValidations count="4">
    <dataValidation sqref="E2:E200" showErrorMessage="1" showInputMessage="1" allowBlank="1" type="list">
      <formula1>=Listas!$A$2:$A$9</formula1>
    </dataValidation>
    <dataValidation sqref="H2:H200" showErrorMessage="1" showInputMessage="1" allowBlank="1" type="list">
      <formula1>=Listas!$B$2:$B$8</formula1>
    </dataValidation>
    <dataValidation sqref="J2:J200" showErrorMessage="1" showInputMessage="1" allowBlank="1" type="list">
      <formula1>=Listas!$C$2:$C$8</formula1>
    </dataValidation>
    <dataValidation sqref="P2:P200" showErrorMessage="1" showInputMessage="1" allowBlank="1" type="list">
      <formula1>=Listas!$D$2:$D$5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18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 ht="28" customHeight="1">
      <c r="A1" s="12" t="inlineStr">
        <is>
          <t>PAINEL DE CONTROLE - ENTREGA DE UNIFORMES</t>
        </is>
      </c>
    </row>
    <row r="2"/>
    <row r="3">
      <c r="A3" s="13" t="inlineStr">
        <is>
          <t>INDICADORES GERAIS</t>
        </is>
      </c>
    </row>
    <row r="4">
      <c r="A4" s="14" t="inlineStr">
        <is>
          <t>Total de Colaboradores com Uniforme</t>
        </is>
      </c>
      <c r="B4" s="15">
        <f>IFERROR(SUMPRODUCT((Entregas!C2:C300&lt;&gt;"")/COUNTIF(Entregas!C2:C300,Entregas!C2:C300&amp;"")),0)</f>
        <v/>
      </c>
    </row>
    <row r="5">
      <c r="A5" s="16" t="inlineStr">
        <is>
          <t>Total de Entregas</t>
        </is>
      </c>
      <c r="B5" s="17">
        <f>COUNTA(Entregas!A2:A300)</f>
        <v/>
      </c>
    </row>
    <row r="6">
      <c r="A6" s="14" t="inlineStr">
        <is>
          <t>Total Devolvido</t>
        </is>
      </c>
      <c r="B6" s="15">
        <f>COUNTIF(Entregas!P2:P300,"Devolvido")</f>
        <v/>
      </c>
    </row>
    <row r="7">
      <c r="A7" s="16" t="inlineStr">
        <is>
          <t>Total em Atraso</t>
        </is>
      </c>
      <c r="B7" s="17">
        <f>COUNTIF(Entregas!P2:P300,"Atrasado")</f>
        <v/>
      </c>
    </row>
    <row r="8">
      <c r="A8" s="14" t="inlineStr">
        <is>
          <t>Total Pendente</t>
        </is>
      </c>
      <c r="B8" s="15">
        <f>COUNTIF(Entregas!P2:P300,"Pendente")</f>
        <v/>
      </c>
    </row>
    <row r="9">
      <c r="A9" s="16" t="inlineStr">
        <is>
          <t>Valor Total em Uniformes (R$)</t>
        </is>
      </c>
      <c r="B9" s="35">
        <f>SUM(Entregas!M2:M300)</f>
        <v/>
      </c>
    </row>
    <row r="10">
      <c r="A10" s="14" t="inlineStr">
        <is>
          <t>Ticket Médio por Item (R$)</t>
        </is>
      </c>
      <c r="B10" s="36">
        <f>IFERROR(SUM(Entregas!M2:M300)/SUM(Entregas!K2:K300),0)</f>
        <v/>
      </c>
    </row>
    <row r="11">
      <c r="A11" s="16" t="inlineStr">
        <is>
          <t>% Devolução sobre Total</t>
        </is>
      </c>
      <c r="B11" s="37">
        <f>IFERROR(B6/B5,0)</f>
        <v/>
      </c>
    </row>
    <row r="12"/>
    <row r="13">
      <c r="A13" s="13" t="inlineStr">
        <is>
          <t>CONSULTA RÁPIDA POR ID DE ENTREGA</t>
        </is>
      </c>
    </row>
    <row r="14">
      <c r="A14" s="16" t="inlineStr">
        <is>
          <t>ID Entrega:</t>
        </is>
      </c>
      <c r="B14" s="4" t="n">
        <v>1</v>
      </c>
    </row>
    <row r="15">
      <c r="A15" s="16" t="inlineStr">
        <is>
          <t>Colaborador:</t>
        </is>
      </c>
      <c r="B15" s="16">
        <f>IFERROR(VLOOKUP(B14,Entregas!A:S,3,FALSE),"Não encontrado")</f>
        <v/>
      </c>
    </row>
    <row r="16">
      <c r="A16" s="16" t="inlineStr">
        <is>
          <t>Setor:</t>
        </is>
      </c>
      <c r="B16" s="16">
        <f>IFERROR(VLOOKUP(B14,Entregas!A:S,5,FALSE),"")</f>
        <v/>
      </c>
    </row>
    <row r="17">
      <c r="A17" s="16" t="inlineStr">
        <is>
          <t>Status:</t>
        </is>
      </c>
      <c r="B17" s="16">
        <f>IFERROR(VLOOKUP(B14,Entregas!A:S,16,FALSE),"")</f>
        <v/>
      </c>
    </row>
    <row r="18"/>
    <row r="19">
      <c r="A19" s="13" t="inlineStr">
        <is>
          <t>ENTREGAS POR SETOR</t>
        </is>
      </c>
    </row>
    <row r="20">
      <c r="A20" s="21" t="inlineStr">
        <is>
          <t>Setor</t>
        </is>
      </c>
      <c r="B20" s="21" t="inlineStr">
        <is>
          <t>Quantidade</t>
        </is>
      </c>
    </row>
    <row r="21">
      <c r="A21" s="14">
        <f>Listas!A2</f>
        <v/>
      </c>
      <c r="B21" s="2">
        <f>COUNTIF(Entregas!E:E,A21)</f>
        <v/>
      </c>
    </row>
    <row r="22">
      <c r="A22" s="16">
        <f>Listas!A3</f>
        <v/>
      </c>
      <c r="B22" s="9">
        <f>COUNTIF(Entregas!E:E,A22)</f>
        <v/>
      </c>
    </row>
    <row r="23">
      <c r="A23" s="14">
        <f>Listas!A4</f>
        <v/>
      </c>
      <c r="B23" s="2">
        <f>COUNTIF(Entregas!E:E,A23)</f>
        <v/>
      </c>
    </row>
    <row r="24">
      <c r="A24" s="16">
        <f>Listas!A5</f>
        <v/>
      </c>
      <c r="B24" s="9">
        <f>COUNTIF(Entregas!E:E,A24)</f>
        <v/>
      </c>
    </row>
    <row r="25">
      <c r="A25" s="14">
        <f>Listas!A6</f>
        <v/>
      </c>
      <c r="B25" s="2">
        <f>COUNTIF(Entregas!E:E,A25)</f>
        <v/>
      </c>
    </row>
    <row r="26">
      <c r="A26" s="16">
        <f>Listas!A7</f>
        <v/>
      </c>
      <c r="B26" s="9">
        <f>COUNTIF(Entregas!E:E,A26)</f>
        <v/>
      </c>
    </row>
    <row r="27">
      <c r="A27" s="14">
        <f>Listas!A8</f>
        <v/>
      </c>
      <c r="B27" s="2">
        <f>COUNTIF(Entregas!E:E,A27)</f>
        <v/>
      </c>
    </row>
    <row r="28">
      <c r="A28" s="16">
        <f>Listas!A9</f>
        <v/>
      </c>
      <c r="B28" s="9">
        <f>COUNTIF(Entregas!E:E,A28)</f>
        <v/>
      </c>
    </row>
    <row r="29"/>
    <row r="30">
      <c r="A30" s="13" t="inlineStr">
        <is>
          <t>DISTRIBUIÇÃO POR STATUS</t>
        </is>
      </c>
    </row>
    <row r="31">
      <c r="A31" s="21" t="inlineStr">
        <is>
          <t>Status</t>
        </is>
      </c>
      <c r="B31" s="21" t="inlineStr">
        <is>
          <t>Quantidade</t>
        </is>
      </c>
    </row>
    <row r="32">
      <c r="A32" s="14">
        <f>Listas!D2</f>
        <v/>
      </c>
      <c r="B32" s="2">
        <f>COUNTIF(Entregas!P:P,A32)</f>
        <v/>
      </c>
    </row>
    <row r="33">
      <c r="A33" s="16">
        <f>Listas!D3</f>
        <v/>
      </c>
      <c r="B33" s="9">
        <f>COUNTIF(Entregas!P:P,A33)</f>
        <v/>
      </c>
    </row>
    <row r="34">
      <c r="A34" s="14">
        <f>Listas!D4</f>
        <v/>
      </c>
      <c r="B34" s="2">
        <f>COUNTIF(Entregas!P:P,A34)</f>
        <v/>
      </c>
    </row>
    <row r="35">
      <c r="A35" s="16">
        <f>Listas!D5</f>
        <v/>
      </c>
      <c r="B35" s="9">
        <f>COUNTIF(Entregas!P:P,A35)</f>
        <v/>
      </c>
    </row>
    <row r="36"/>
    <row r="37">
      <c r="A37" s="13" t="inlineStr">
        <is>
          <t>UNIFORMES POR TIPO</t>
        </is>
      </c>
    </row>
    <row r="38">
      <c r="A38" s="21" t="inlineStr">
        <is>
          <t>Tipo</t>
        </is>
      </c>
      <c r="B38" s="21" t="inlineStr">
        <is>
          <t>Quantidade</t>
        </is>
      </c>
    </row>
    <row r="39">
      <c r="A39" s="14">
        <f>Listas!B2</f>
        <v/>
      </c>
      <c r="B39" s="2">
        <f>COUNTIF(Entregas!H:H,A39)</f>
        <v/>
      </c>
    </row>
    <row r="40">
      <c r="A40" s="16">
        <f>Listas!B3</f>
        <v/>
      </c>
      <c r="B40" s="9">
        <f>COUNTIF(Entregas!H:H,A40)</f>
        <v/>
      </c>
    </row>
    <row r="41">
      <c r="A41" s="14">
        <f>Listas!B4</f>
        <v/>
      </c>
      <c r="B41" s="2">
        <f>COUNTIF(Entregas!H:H,A41)</f>
        <v/>
      </c>
    </row>
    <row r="42">
      <c r="A42" s="16">
        <f>Listas!B5</f>
        <v/>
      </c>
      <c r="B42" s="9">
        <f>COUNTIF(Entregas!H:H,A42)</f>
        <v/>
      </c>
    </row>
    <row r="43">
      <c r="A43" s="14">
        <f>Listas!B6</f>
        <v/>
      </c>
      <c r="B43" s="2">
        <f>COUNTIF(Entregas!H:H,A43)</f>
        <v/>
      </c>
    </row>
    <row r="44">
      <c r="A44" s="16">
        <f>Listas!B7</f>
        <v/>
      </c>
      <c r="B44" s="9">
        <f>COUNTIF(Entregas!H:H,A44)</f>
        <v/>
      </c>
    </row>
    <row r="45">
      <c r="A45" s="14">
        <f>Listas!B8</f>
        <v/>
      </c>
      <c r="B45" s="2">
        <f>COUNTIF(Entregas!H:H,A45)</f>
        <v/>
      </c>
    </row>
    <row r="46"/>
    <row r="47">
      <c r="A47" s="13" t="inlineStr">
        <is>
          <t>ENTREGAS POR MÊS (2026)</t>
        </is>
      </c>
    </row>
    <row r="48">
      <c r="A48" s="21" t="inlineStr">
        <is>
          <t>Mês</t>
        </is>
      </c>
      <c r="B48" s="21" t="inlineStr">
        <is>
          <t>Quantidade</t>
        </is>
      </c>
    </row>
    <row r="49">
      <c r="A49" s="14" t="inlineStr">
        <is>
          <t>Janeiro</t>
        </is>
      </c>
      <c r="B49" s="2">
        <f>COUNTIFS(Entregas!B:B,"&gt;="&amp;DATE(2026,1,1),Entregas!B:B,"&lt;"&amp;DATE(2026,2,1))</f>
        <v/>
      </c>
    </row>
    <row r="50">
      <c r="A50" s="16" t="inlineStr">
        <is>
          <t>Fevereiro</t>
        </is>
      </c>
      <c r="B50" s="9">
        <f>COUNTIFS(Entregas!B:B,"&gt;="&amp;DATE(2026,2,1),Entregas!B:B,"&lt;"&amp;DATE(2026,3,1))</f>
        <v/>
      </c>
    </row>
    <row r="51">
      <c r="A51" s="14" t="inlineStr">
        <is>
          <t>Março</t>
        </is>
      </c>
      <c r="B51" s="2">
        <f>COUNTIFS(Entregas!B:B,"&gt;="&amp;DATE(2026,3,1),Entregas!B:B,"&lt;"&amp;DATE(2026,4,1))</f>
        <v/>
      </c>
    </row>
    <row r="52">
      <c r="A52" s="16" t="inlineStr">
        <is>
          <t>Abril</t>
        </is>
      </c>
      <c r="B52" s="9">
        <f>COUNTIFS(Entregas!B:B,"&gt;="&amp;DATE(2026,4,1),Entregas!B:B,"&lt;"&amp;DATE(2026,5,1))</f>
        <v/>
      </c>
    </row>
    <row r="53">
      <c r="A53" s="14" t="inlineStr">
        <is>
          <t>Maio</t>
        </is>
      </c>
      <c r="B53" s="2">
        <f>COUNTIFS(Entregas!B:B,"&gt;="&amp;DATE(2026,5,1),Entregas!B:B,"&lt;"&amp;DATE(2026,6,1))</f>
        <v/>
      </c>
    </row>
    <row r="54">
      <c r="A54" s="16" t="inlineStr">
        <is>
          <t>Junho</t>
        </is>
      </c>
      <c r="B54" s="9">
        <f>COUNTIFS(Entregas!B:B,"&gt;="&amp;DATE(2026,6,1),Entregas!B:B,"&lt;"&amp;DATE(2026,7,1))</f>
        <v/>
      </c>
    </row>
    <row r="55">
      <c r="A55" s="14" t="inlineStr">
        <is>
          <t>Julho</t>
        </is>
      </c>
      <c r="B55" s="2">
        <f>COUNTIFS(Entregas!B:B,"&gt;="&amp;DATE(2026,7,1),Entregas!B:B,"&lt;"&amp;DATE(2026,8,1))</f>
        <v/>
      </c>
    </row>
    <row r="56">
      <c r="A56" s="16" t="inlineStr">
        <is>
          <t>Agosto</t>
        </is>
      </c>
      <c r="B56" s="9">
        <f>COUNTIFS(Entregas!B:B,"&gt;="&amp;DATE(2026,8,1),Entregas!B:B,"&lt;"&amp;DATE(2026,9,1))</f>
        <v/>
      </c>
    </row>
    <row r="57">
      <c r="A57" s="14" t="inlineStr">
        <is>
          <t>Setembro</t>
        </is>
      </c>
      <c r="B57" s="2">
        <f>COUNTIFS(Entregas!B:B,"&gt;="&amp;DATE(2026,9,1),Entregas!B:B,"&lt;"&amp;DATE(2026,10,1))</f>
        <v/>
      </c>
    </row>
    <row r="58">
      <c r="A58" s="16" t="inlineStr">
        <is>
          <t>Outubro</t>
        </is>
      </c>
      <c r="B58" s="9">
        <f>COUNTIFS(Entregas!B:B,"&gt;="&amp;DATE(2026,10,1),Entregas!B:B,"&lt;"&amp;DATE(2026,11,1))</f>
        <v/>
      </c>
    </row>
    <row r="59">
      <c r="A59" s="14" t="inlineStr">
        <is>
          <t>Novembro</t>
        </is>
      </c>
      <c r="B59" s="2">
        <f>COUNTIFS(Entregas!B:B,"&gt;="&amp;DATE(2026,11,1),Entregas!B:B,"&lt;"&amp;DATE(2026,12,1))</f>
        <v/>
      </c>
    </row>
    <row r="60">
      <c r="A60" s="16" t="inlineStr">
        <is>
          <t>Dezembro</t>
        </is>
      </c>
      <c r="B60" s="9">
        <f>COUNTIFS(Entregas!B:B,"&gt;="&amp;DATE(2026,12,1),Entregas!B:B,"&lt;"&amp;DATE(2027,1,1))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>
      <c r="A1" s="1" t="inlineStr">
        <is>
          <t>Setores</t>
        </is>
      </c>
      <c r="B1" s="1" t="inlineStr">
        <is>
          <t>Tipos de Uniforme</t>
        </is>
      </c>
      <c r="C1" s="1" t="inlineStr">
        <is>
          <t>Tamanhos</t>
        </is>
      </c>
      <c r="D1" s="1" t="inlineStr">
        <is>
          <t>Status</t>
        </is>
      </c>
    </row>
    <row r="2">
      <c r="A2" s="2" t="inlineStr">
        <is>
          <t>Administração</t>
        </is>
      </c>
      <c r="B2" s="2" t="inlineStr">
        <is>
          <t>Camiseta</t>
        </is>
      </c>
      <c r="C2" s="2" t="inlineStr">
        <is>
          <t>PP</t>
        </is>
      </c>
      <c r="D2" s="2" t="inlineStr">
        <is>
          <t>Entregue</t>
        </is>
      </c>
    </row>
    <row r="3">
      <c r="A3" s="9" t="inlineStr">
        <is>
          <t>Produção</t>
        </is>
      </c>
      <c r="B3" s="9" t="inlineStr">
        <is>
          <t>Camisa social</t>
        </is>
      </c>
      <c r="C3" s="9" t="inlineStr">
        <is>
          <t>P</t>
        </is>
      </c>
      <c r="D3" s="9" t="inlineStr">
        <is>
          <t>Devolvido</t>
        </is>
      </c>
    </row>
    <row r="4">
      <c r="A4" s="2" t="inlineStr">
        <is>
          <t>Almoxarifado</t>
        </is>
      </c>
      <c r="B4" s="2" t="inlineStr">
        <is>
          <t>Calça</t>
        </is>
      </c>
      <c r="C4" s="2" t="inlineStr">
        <is>
          <t>M</t>
        </is>
      </c>
      <c r="D4" s="2" t="inlineStr">
        <is>
          <t>Atrasado</t>
        </is>
      </c>
    </row>
    <row r="5">
      <c r="A5" s="9" t="inlineStr">
        <is>
          <t>Logística</t>
        </is>
      </c>
      <c r="B5" s="9" t="inlineStr">
        <is>
          <t>Jaqueta</t>
        </is>
      </c>
      <c r="C5" s="9" t="inlineStr">
        <is>
          <t>G</t>
        </is>
      </c>
      <c r="D5" s="9" t="inlineStr">
        <is>
          <t>Pendente</t>
        </is>
      </c>
    </row>
    <row r="6">
      <c r="A6" s="2" t="inlineStr">
        <is>
          <t>Comercial</t>
        </is>
      </c>
      <c r="B6" s="2" t="inlineStr">
        <is>
          <t>Coletor refletivo</t>
        </is>
      </c>
      <c r="C6" s="2" t="inlineStr">
        <is>
          <t>GG</t>
        </is>
      </c>
      <c r="D6" s="22" t="n"/>
    </row>
    <row r="7">
      <c r="A7" s="9" t="inlineStr">
        <is>
          <t>Manutenção</t>
        </is>
      </c>
      <c r="B7" s="9" t="inlineStr">
        <is>
          <t>Avental</t>
        </is>
      </c>
      <c r="C7" s="9" t="inlineStr">
        <is>
          <t>XG</t>
        </is>
      </c>
      <c r="D7" s="23" t="n"/>
    </row>
    <row r="8">
      <c r="A8" s="2" t="inlineStr">
        <is>
          <t>Segurança do Trabalho</t>
        </is>
      </c>
      <c r="B8" s="2" t="inlineStr">
        <is>
          <t>EPI / uniforme operacional</t>
        </is>
      </c>
      <c r="C8" s="2" t="inlineStr">
        <is>
          <t>2XG</t>
        </is>
      </c>
      <c r="D8" s="22" t="n"/>
    </row>
    <row r="9">
      <c r="A9" s="9" t="inlineStr">
        <is>
          <t>RH</t>
        </is>
      </c>
      <c r="B9" s="23" t="n"/>
      <c r="C9" s="23" t="n"/>
      <c r="D9" s="2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6" customWidth="1" min="1" max="1"/>
    <col width="90" customWidth="1" min="2" max="2"/>
  </cols>
  <sheetData>
    <row r="1" ht="26" customHeight="1">
      <c r="A1" s="24" t="inlineStr">
        <is>
          <t>INSTRUÇÕES DE USO - CONTROLE DE ENTREGA DE UNIFORMES</t>
        </is>
      </c>
    </row>
    <row r="2"/>
    <row r="3" ht="46" customHeight="1">
      <c r="A3" s="25" t="inlineStr">
        <is>
          <t>Entregas</t>
        </is>
      </c>
      <c r="B3" s="26" t="inlineStr">
        <is>
          <t>Planilha principal com os registros de entrega e devolução de uniformes. Preencha as células em amarelo (dados operacionais). As colunas 'Valor Total (R$)', 'Status' e 'Atraso (dias)' são calculadas automaticamente por fórmula e não devem ser editadas manualmente.</t>
        </is>
      </c>
    </row>
    <row r="4" ht="46" customHeight="1">
      <c r="A4" s="27" t="inlineStr">
        <is>
          <t>Data da Entrega / Devolução</t>
        </is>
      </c>
      <c r="B4" s="28" t="inlineStr">
        <is>
          <t>Utilize sempre o formato DD/MM/AAAA. A 'Data Prevista Devolução' só deve ser preenchida para itens que precisam ser devolvidos (ex.: jaquetas, calças). Itens de uso permanente (ex.: avental) podem ficar sem data prevista.</t>
        </is>
      </c>
    </row>
    <row r="5" ht="46" customHeight="1">
      <c r="A5" s="25" t="inlineStr">
        <is>
          <t>Status</t>
        </is>
      </c>
      <c r="B5" s="26" t="inlineStr">
        <is>
          <t>Calculado automaticamente: 'Devolvido' quando há data de devolução preenchida; 'Atrasado' quando o prazo previsto já passou e não houve devolução; 'Pendente' quando o prazo ainda não venceu; 'Entregue' quando não há devolução prevista.</t>
        </is>
      </c>
    </row>
    <row r="6" ht="46" customHeight="1">
      <c r="A6" s="27" t="inlineStr">
        <is>
          <t>Setor, Tipo, Tamanho</t>
        </is>
      </c>
      <c r="B6" s="28" t="inlineStr">
        <is>
          <t>Selecione os valores usando as listas suspensas (validação de dados), que utilizam como referência a planilha 'Listas'.</t>
        </is>
      </c>
    </row>
    <row r="7" ht="46" customHeight="1">
      <c r="A7" s="25" t="inlineStr">
        <is>
          <t>Resumo</t>
        </is>
      </c>
      <c r="B7" s="26" t="inlineStr">
        <is>
          <t>Dashboard com indicadores gerais (total de colaboradores, entregas, devoluções, atrasos, valores), consulta rápida por ID de entrega e gráficos de análise por setor, status, tipo e mês.</t>
        </is>
      </c>
    </row>
    <row r="8" ht="46" customHeight="1">
      <c r="A8" s="27" t="inlineStr">
        <is>
          <t>Consulta Rápida por ID</t>
        </is>
      </c>
      <c r="B8" s="28" t="inlineStr">
        <is>
          <t>Digite o número do 'ID Entrega' na célula amarela da planilha Resumo para localizar automaticamente o colaborador, setor e status correspondentes (função VLOOKUP).</t>
        </is>
      </c>
    </row>
    <row r="9" ht="46" customHeight="1">
      <c r="A9" s="25" t="inlineStr">
        <is>
          <t>Listas</t>
        </is>
      </c>
      <c r="B9" s="26" t="inlineStr">
        <is>
          <t>Planilha de apoio com os valores usados nas listas suspensas de Setor, Tipo de Uniforme, Tamanho e Status. Para adicionar novas opções, edite diretamente esta planilha.</t>
        </is>
      </c>
    </row>
    <row r="10" ht="46" customHeight="1">
      <c r="A10" s="27" t="inlineStr">
        <is>
          <t>Boas práticas</t>
        </is>
      </c>
      <c r="B10" s="28" t="inlineStr">
        <is>
          <t>Mantenha o cadastro atualizado a cada entrega ou devolução realizada, evite editar fórmulas e utilize sempre valores numéricos nas colunas de quantidade e valor unitário.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2026-07-13T09:14:09Z</dcterms:created>
  <dcterms:modified xmlns:dcterms="http://purl.org/dc/terms/" xmlns:xsi="http://www.w3.org/2001/XMLSchema-instance" xsi:type="dcterms:W3CDTF">2026-07-13T09:14:09Z</dcterms:modified>
</cp:coreProperties>
</file>