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ançamentos" sheetId="1" state="visible" r:id="rId1"/>
    <sheet xmlns:r="http://schemas.openxmlformats.org/officeDocument/2006/relationships" name="Resumo" sheetId="2" state="visible" r:id="rId2"/>
    <sheet xmlns:r="http://schemas.openxmlformats.org/officeDocument/2006/relationships" name="Instruções" sheetId="3" state="visible" r:id="rId3"/>
  </sheets>
  <definedNames>
    <definedName name="_xlnm._FilterDatabase" localSheetId="0" hidden="1">'Lançamentos'!$A$1:$T$101</definedName>
  </definedNames>
  <calcPr calcId="124519" fullCalcOnLoad="1"/>
</workbook>
</file>

<file path=xl/styles.xml><?xml version="1.0" encoding="utf-8"?>
<styleSheet xmlns="http://schemas.openxmlformats.org/spreadsheetml/2006/main">
  <numFmts count="6">
    <numFmt numFmtId="164" formatCode="DD/MM/AAAA"/>
    <numFmt numFmtId="165" formatCode="0,00 &quot;h&quot;"/>
    <numFmt numFmtId="166" formatCode="0,00 &quot;L&quot;"/>
    <numFmt numFmtId="167" formatCode="&quot;R$&quot; #.##0,00"/>
    <numFmt numFmtId="168" formatCode="0,0%"/>
    <numFmt numFmtId="169" formatCode="DD/MM/YYYY"/>
  </numFmts>
  <fonts count="7">
    <font>
      <name val="Calibri"/>
      <family val="2"/>
      <color theme="1"/>
      <sz val="11"/>
      <scheme val="minor"/>
    </font>
    <font>
      <name val="Aptos"/>
      <b val="1"/>
      <color rgb="00FFFFFF"/>
      <sz val="11"/>
    </font>
    <font>
      <name val="Aptos"/>
      <color rgb="001F2937"/>
      <sz val="10"/>
    </font>
    <font>
      <name val="Aptos"/>
      <b val="1"/>
      <color rgb="00334155"/>
      <sz val="10"/>
    </font>
    <font>
      <name val="Aptos Display"/>
      <b val="1"/>
      <color rgb="00FFFFFF"/>
      <sz val="16"/>
    </font>
    <font>
      <name val="Aptos"/>
      <b val="1"/>
      <color rgb="00FFFFFF"/>
      <sz val="10"/>
    </font>
    <font>
      <name val="Aptos Display"/>
      <b val="1"/>
      <color rgb="00334155"/>
      <sz val="14"/>
    </font>
  </fonts>
  <fills count="8">
    <fill>
      <patternFill/>
    </fill>
    <fill>
      <patternFill patternType="gray125"/>
    </fill>
    <fill>
      <patternFill patternType="solid">
        <fgColor rgb="00334155"/>
      </patternFill>
    </fill>
    <fill>
      <patternFill patternType="solid">
        <fgColor rgb="00F8FAFC"/>
      </patternFill>
    </fill>
    <fill>
      <patternFill patternType="solid">
        <fgColor rgb="00FFFBEB"/>
      </patternFill>
    </fill>
    <fill>
      <patternFill patternType="solid">
        <fgColor rgb="00E2E8F0"/>
      </patternFill>
    </fill>
    <fill>
      <patternFill patternType="solid">
        <fgColor rgb="00FFFFFF"/>
      </patternFill>
    </fill>
    <fill>
      <patternFill patternType="solid">
        <fgColor rgb="00EA580C"/>
      </patternFill>
    </fill>
  </fills>
  <borders count="2">
    <border>
      <left/>
      <right/>
      <top/>
      <bottom/>
      <diagonal/>
    </border>
    <border>
      <left style="thin">
        <color rgb="00D1D5DB"/>
      </left>
      <right style="thin">
        <color rgb="00D1D5DB"/>
      </right>
      <top style="thin">
        <color rgb="00D1D5DB"/>
      </top>
      <bottom style="thin">
        <color rgb="00D1D5DB"/>
      </bottom>
    </border>
  </borders>
  <cellStyleXfs count="1">
    <xf numFmtId="0" fontId="0" fillId="0" borderId="0"/>
  </cellStyleXfs>
  <cellXfs count="43">
    <xf numFmtId="0" fontId="0" fillId="0" borderId="0" pivotButton="0" quotePrefix="0" xfId="0"/>
    <xf numFmtId="0" fontId="1" fillId="2" borderId="1" applyAlignment="1" pivotButton="0" quotePrefix="0" xfId="0">
      <alignment horizontal="center" vertical="center"/>
    </xf>
    <xf numFmtId="0" fontId="2" fillId="4" borderId="1" applyAlignment="1" pivotButton="0" quotePrefix="0" xfId="0">
      <alignment horizontal="center" vertical="center"/>
    </xf>
    <xf numFmtId="164" fontId="2" fillId="4" borderId="1" applyAlignment="1" pivotButton="0" quotePrefix="0" xfId="0">
      <alignment horizontal="center" vertical="center"/>
    </xf>
    <xf numFmtId="0" fontId="2" fillId="4" borderId="1" applyAlignment="1" pivotButton="0" quotePrefix="0" xfId="0">
      <alignment horizontal="left" vertical="center"/>
    </xf>
    <xf numFmtId="165" fontId="2" fillId="4" borderId="1" applyAlignment="1" pivotButton="0" quotePrefix="0" xfId="0">
      <alignment horizontal="center" vertical="center"/>
    </xf>
    <xf numFmtId="165" fontId="3" fillId="5" borderId="1" applyAlignment="1" pivotButton="0" quotePrefix="0" xfId="0">
      <alignment horizontal="center" vertical="center"/>
    </xf>
    <xf numFmtId="0" fontId="3" fillId="5" borderId="1" applyAlignment="1" pivotButton="0" quotePrefix="0" xfId="0">
      <alignment horizontal="left" vertical="center"/>
    </xf>
    <xf numFmtId="166" fontId="2" fillId="4" borderId="1" applyAlignment="1" pivotButton="0" quotePrefix="0" xfId="0">
      <alignment horizontal="center" vertical="center"/>
    </xf>
    <xf numFmtId="167" fontId="2" fillId="4" borderId="1" applyAlignment="1" pivotButton="0" quotePrefix="0" xfId="0">
      <alignment horizontal="center" vertical="center"/>
    </xf>
    <xf numFmtId="167" fontId="3" fillId="5" borderId="1" applyAlignment="1" pivotButton="0" quotePrefix="0" xfId="0">
      <alignment horizontal="center" vertical="center"/>
    </xf>
    <xf numFmtId="0" fontId="4" fillId="2" borderId="0" applyAlignment="1" pivotButton="0" quotePrefix="0" xfId="0">
      <alignment horizontal="center" vertical="center"/>
    </xf>
    <xf numFmtId="0" fontId="5" fillId="7" borderId="1" applyAlignment="1" pivotButton="0" quotePrefix="0" xfId="0">
      <alignment horizontal="center" vertical="center"/>
    </xf>
    <xf numFmtId="165" fontId="6" fillId="6" borderId="1" applyAlignment="1" pivotButton="0" quotePrefix="0" xfId="0">
      <alignment horizontal="center" vertical="center"/>
    </xf>
    <xf numFmtId="167" fontId="6" fillId="6" borderId="1" applyAlignment="1" pivotButton="0" quotePrefix="0" xfId="0">
      <alignment horizontal="center" vertical="center"/>
    </xf>
    <xf numFmtId="1" fontId="6" fillId="6" borderId="1" applyAlignment="1" pivotButton="0" quotePrefix="0" xfId="0">
      <alignment horizontal="center" vertical="center"/>
    </xf>
    <xf numFmtId="168" fontId="6" fillId="6" borderId="1" applyAlignment="1" pivotButton="0" quotePrefix="0" xfId="0">
      <alignment horizontal="center" vertical="center"/>
    </xf>
    <xf numFmtId="0" fontId="2" fillId="3" borderId="1" applyAlignment="1" pivotButton="0" quotePrefix="0" xfId="0">
      <alignment horizontal="left" vertical="center"/>
    </xf>
    <xf numFmtId="165" fontId="2" fillId="3" borderId="1" applyAlignment="1" pivotButton="0" quotePrefix="0" xfId="0">
      <alignment horizontal="center" vertical="center"/>
    </xf>
    <xf numFmtId="167" fontId="2" fillId="3" borderId="1" applyAlignment="1" pivotButton="0" quotePrefix="0" xfId="0">
      <alignment horizontal="center" vertical="center"/>
    </xf>
    <xf numFmtId="0" fontId="2" fillId="3" borderId="1" applyAlignment="1" pivotButton="0" quotePrefix="0" xfId="0">
      <alignment horizontal="center" vertical="center"/>
    </xf>
    <xf numFmtId="0" fontId="2" fillId="6" borderId="1" applyAlignment="1" pivotButton="0" quotePrefix="0" xfId="0">
      <alignment horizontal="left" vertical="center"/>
    </xf>
    <xf numFmtId="165" fontId="2" fillId="6" borderId="1" applyAlignment="1" pivotButton="0" quotePrefix="0" xfId="0">
      <alignment horizontal="center" vertical="center"/>
    </xf>
    <xf numFmtId="167" fontId="2" fillId="6" borderId="1" applyAlignment="1" pivotButton="0" quotePrefix="0" xfId="0">
      <alignment horizontal="center" vertical="center"/>
    </xf>
    <xf numFmtId="0" fontId="2" fillId="6" borderId="1" applyAlignment="1" pivotButton="0" quotePrefix="0" xfId="0">
      <alignment horizontal="center" vertical="center"/>
    </xf>
    <xf numFmtId="0" fontId="2" fillId="3" borderId="1" applyAlignment="1" pivotButton="0" quotePrefix="0" xfId="0">
      <alignment horizontal="left" vertical="center" wrapText="1"/>
    </xf>
    <xf numFmtId="0" fontId="2" fillId="6" borderId="1" applyAlignment="1" pivotButton="0" quotePrefix="0" xfId="0">
      <alignment horizontal="left" vertical="center" wrapText="1"/>
    </xf>
    <xf numFmtId="0" fontId="5" fillId="2" borderId="1" applyAlignment="1" pivotButton="0" quotePrefix="0" xfId="0">
      <alignment horizontal="left" vertical="center" wrapText="1"/>
    </xf>
    <xf numFmtId="0" fontId="2" fillId="4" borderId="1" applyAlignment="1" pivotButton="0" quotePrefix="0" xfId="0">
      <alignment horizontal="left" vertical="center" wrapText="1"/>
    </xf>
    <xf numFmtId="164" fontId="2" fillId="4" borderId="1" applyAlignment="1" pivotButton="0" quotePrefix="0" xfId="0">
      <alignment horizontal="center" vertical="center"/>
    </xf>
    <xf numFmtId="165" fontId="2" fillId="4" borderId="1" applyAlignment="1" pivotButton="0" quotePrefix="0" xfId="0">
      <alignment horizontal="center" vertical="center"/>
    </xf>
    <xf numFmtId="165" fontId="3" fillId="5" borderId="1" applyAlignment="1" pivotButton="0" quotePrefix="0" xfId="0">
      <alignment horizontal="center" vertical="center"/>
    </xf>
    <xf numFmtId="166" fontId="2" fillId="4" borderId="1" applyAlignment="1" pivotButton="0" quotePrefix="0" xfId="0">
      <alignment horizontal="center" vertical="center"/>
    </xf>
    <xf numFmtId="167" fontId="2" fillId="4" borderId="1" applyAlignment="1" pivotButton="0" quotePrefix="0" xfId="0">
      <alignment horizontal="center" vertical="center"/>
    </xf>
    <xf numFmtId="167" fontId="3" fillId="5" borderId="1" applyAlignment="1" pivotButton="0" quotePrefix="0" xfId="0">
      <alignment horizontal="center" vertical="center"/>
    </xf>
    <xf numFmtId="165" fontId="6" fillId="6" borderId="1" applyAlignment="1" pivotButton="0" quotePrefix="0" xfId="0">
      <alignment horizontal="center" vertical="center"/>
    </xf>
    <xf numFmtId="167" fontId="6" fillId="6" borderId="1" applyAlignment="1" pivotButton="0" quotePrefix="0" xfId="0">
      <alignment horizontal="center" vertical="center"/>
    </xf>
    <xf numFmtId="168" fontId="6" fillId="6" borderId="1" applyAlignment="1" pivotButton="0" quotePrefix="0" xfId="0">
      <alignment horizontal="center" vertical="center"/>
    </xf>
    <xf numFmtId="165" fontId="2" fillId="3" borderId="1" applyAlignment="1" pivotButton="0" quotePrefix="0" xfId="0">
      <alignment horizontal="center" vertical="center"/>
    </xf>
    <xf numFmtId="167" fontId="2" fillId="3" borderId="1" applyAlignment="1" pivotButton="0" quotePrefix="0" xfId="0">
      <alignment horizontal="center" vertical="center"/>
    </xf>
    <xf numFmtId="165" fontId="2" fillId="6" borderId="1" applyAlignment="1" pivotButton="0" quotePrefix="0" xfId="0">
      <alignment horizontal="center" vertical="center"/>
    </xf>
    <xf numFmtId="167" fontId="2" fillId="6" borderId="1" applyAlignment="1" pivotButton="0" quotePrefix="0" xfId="0">
      <alignment horizontal="center" vertical="center"/>
    </xf>
    <xf numFmtId="169" fontId="2" fillId="4" borderId="1" applyAlignment="1" pivotButton="0" quotePrefix="0" xfId="0">
      <alignment horizontal="center" vertical="center"/>
    </xf>
  </cellXfs>
  <cellStyles count="1">
    <cellStyle name="Normal" xfId="0" builtinId="0" hidden="0"/>
  </cellStyles>
  <dxfs count="3">
    <dxf>
      <font>
        <name val="Aptos"/>
        <b val="1"/>
        <color rgb="00FFFFFF"/>
        <sz val="10"/>
      </font>
      <fill>
        <patternFill patternType="solid">
          <fgColor rgb="00DC2626"/>
        </patternFill>
      </fill>
    </dxf>
    <dxf>
      <font>
        <name val="Aptos"/>
        <b val="1"/>
        <color rgb="00FFFFFF"/>
        <sz val="10"/>
      </font>
      <fill>
        <patternFill patternType="solid">
          <fgColor rgb="00F59E0B"/>
        </patternFill>
      </fill>
    </dxf>
    <dxf>
      <font>
        <name val="Aptos"/>
        <b val="1"/>
        <color rgb="00FFFFFF"/>
        <sz val="10"/>
      </font>
      <fill>
        <patternFill patternType="solid">
          <fgColor rgb="0016A34A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Horas trabalhadas por máquina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'Resumo'!D10</f>
            </strRef>
          </tx>
          <spPr>
            <a:solidFill xmlns:a="http://schemas.openxmlformats.org/drawingml/2006/main">
              <a:srgbClr val="EA580C"/>
            </a:solidFill>
            <a:ln xmlns:a="http://schemas.openxmlformats.org/drawingml/2006/main">
              <a:prstDash val="solid"/>
            </a:ln>
          </spPr>
          <cat>
            <numRef>
              <f>'Resumo'!$B$11:$B$16</f>
            </numRef>
          </cat>
          <val>
            <numRef>
              <f>'Resumo'!$D$11:$D$16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Máquinas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Horas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2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Custo total por máquina</a:t>
            </a:r>
          </a:p>
        </rich>
      </tx>
    </title>
    <plotArea>
      <barChart>
        <barDir val="bar"/>
        <grouping val="clustered"/>
        <ser>
          <idx val="0"/>
          <order val="0"/>
          <tx>
            <strRef>
              <f>'Resumo'!E10</f>
            </strRef>
          </tx>
          <spPr>
            <a:solidFill xmlns:a="http://schemas.openxmlformats.org/drawingml/2006/main">
              <a:srgbClr val="334155"/>
            </a:solidFill>
            <a:ln xmlns:a="http://schemas.openxmlformats.org/drawingml/2006/main">
              <a:prstDash val="solid"/>
            </a:ln>
          </spPr>
          <cat>
            <numRef>
              <f>'Resumo'!$B$11:$B$16</f>
            </numRef>
          </cat>
          <val>
            <numRef>
              <f>'Resumo'!$E$11:$E$16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Custo total (R$)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Máquinas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3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Distribuição por status de manutenção</a:t>
            </a:r>
          </a:p>
        </rich>
      </tx>
    </title>
    <plotArea>
      <doughnutChart>
        <varyColors val="1"/>
        <ser>
          <idx val="0"/>
          <order val="0"/>
          <tx>
            <strRef>
              <f>'Resumo'!H10</f>
            </strRef>
          </tx>
          <spPr>
            <a:solidFill xmlns:a="http://schemas.openxmlformats.org/drawingml/2006/main">
              <a:srgbClr val="EA580C"/>
            </a:solidFill>
            <a:ln xmlns:a="http://schemas.openxmlformats.org/drawingml/2006/main">
              <a:prstDash val="solid"/>
            </a:ln>
          </spPr>
          <cat>
            <numRef>
              <f>'Resumo'!$G$11:$G$13</f>
            </numRef>
          </cat>
          <val>
            <numRef>
              <f>'Resumo'!$H$11:$H$13</f>
            </numRef>
          </val>
        </ser>
        <firstSliceAng val="0"/>
        <holeSize val="55"/>
      </doughnutChart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Relationship Type="http://schemas.openxmlformats.org/officeDocument/2006/relationships/chart" Target="/xl/charts/chart3.xml" Id="rId3"/></Relationships>
</file>

<file path=xl/drawings/drawing1.xml><?xml version="1.0" encoding="utf-8"?>
<wsDr xmlns="http://schemas.openxmlformats.org/drawingml/2006/spreadsheetDrawing">
  <oneCellAnchor>
    <from>
      <col>0</col>
      <colOff>0</colOff>
      <row>19</row>
      <rowOff>0</rowOff>
    </from>
    <ext cx="5400000" cy="288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8</col>
      <colOff>0</colOff>
      <row>19</row>
      <rowOff>0</rowOff>
    </from>
    <ext cx="5400000" cy="2880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  <oneCellAnchor>
    <from>
      <col>6</col>
      <colOff>0</colOff>
      <row>9</row>
      <rowOff>0</rowOff>
    </from>
    <ext cx="5040000" cy="2880000"/>
    <graphicFrame>
      <nvGraphicFramePr>
        <cNvPr id="3" name="Chart 3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tabColor rgb="00EA580C"/>
    <outlinePr summaryBelow="1" summaryRight="1"/>
    <pageSetUpPr/>
  </sheetPr>
  <dimension ref="A1:T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4" customWidth="1" min="2" max="2"/>
    <col width="25" customWidth="1" min="3" max="3"/>
    <col width="18" customWidth="1" min="4" max="4"/>
    <col width="24" customWidth="1" min="5" max="5"/>
    <col width="25" customWidth="1" min="6" max="6"/>
    <col width="18" customWidth="1" min="7" max="7"/>
    <col width="22" customWidth="1" min="8" max="8"/>
    <col width="20" customWidth="1" min="9" max="9"/>
    <col width="20" customWidth="1" min="10" max="10"/>
    <col width="21" customWidth="1" min="11" max="11"/>
    <col width="21" customWidth="1" min="12" max="12"/>
    <col width="28" customWidth="1" min="13" max="13"/>
    <col width="24" customWidth="1" min="14" max="14"/>
    <col width="20" customWidth="1" min="15" max="15"/>
    <col width="24" customWidth="1" min="16" max="16"/>
    <col width="25" customWidth="1" min="17" max="17"/>
    <col width="24" customWidth="1" min="18" max="18"/>
    <col width="20" customWidth="1" min="19" max="19"/>
    <col width="34" customWidth="1" min="20" max="20"/>
  </cols>
  <sheetData>
    <row r="1" ht="34" customHeight="1">
      <c r="A1" s="1" t="inlineStr">
        <is>
          <t>ID do Lançamento</t>
        </is>
      </c>
      <c r="B1" s="1" t="inlineStr">
        <is>
          <t>Data da Leitura</t>
        </is>
      </c>
      <c r="C1" s="1" t="inlineStr">
        <is>
          <t>Máquina</t>
        </is>
      </c>
      <c r="D1" s="1" t="inlineStr">
        <is>
          <t>Código da Máquina</t>
        </is>
      </c>
      <c r="E1" s="1" t="inlineStr">
        <is>
          <t>Tipo de Equipamento</t>
        </is>
      </c>
      <c r="F1" s="1" t="inlineStr">
        <is>
          <t>Obra/Unidade</t>
        </is>
      </c>
      <c r="G1" s="1" t="inlineStr">
        <is>
          <t>Cidade</t>
        </is>
      </c>
      <c r="H1" s="1" t="inlineStr">
        <is>
          <t>Operador</t>
        </is>
      </c>
      <c r="I1" s="1" t="inlineStr">
        <is>
          <t>Horímetro Inicial (h)</t>
        </is>
      </c>
      <c r="J1" s="1" t="inlineStr">
        <is>
          <t>Horímetro Final (h)</t>
        </is>
      </c>
      <c r="K1" s="1" t="inlineStr">
        <is>
          <t>Horas Trabalhadas (h)</t>
        </is>
      </c>
      <c r="L1" s="1" t="inlineStr">
        <is>
          <t>Meta de Manutenção (h)</t>
        </is>
      </c>
      <c r="M1" s="1" t="inlineStr">
        <is>
          <t>Horas desde a Última Manutenção</t>
        </is>
      </c>
      <c r="N1" s="1" t="inlineStr">
        <is>
          <t>Próxima Manutenção em (h)</t>
        </is>
      </c>
      <c r="O1" s="1" t="inlineStr">
        <is>
          <t>Status da Manutenção</t>
        </is>
      </c>
      <c r="P1" s="1" t="inlineStr">
        <is>
          <t>Consumo de Combustível (L)</t>
        </is>
      </c>
      <c r="Q1" s="1" t="inlineStr">
        <is>
          <t>Custo de Combustível (R$)</t>
        </is>
      </c>
      <c r="R1" s="1" t="inlineStr">
        <is>
          <t>Custo de Manutenção (R$)</t>
        </is>
      </c>
      <c r="S1" s="1" t="inlineStr">
        <is>
          <t>Custo Total (R$)</t>
        </is>
      </c>
      <c r="T1" s="1" t="inlineStr">
        <is>
          <t>Observações</t>
        </is>
      </c>
    </row>
    <row r="2">
      <c r="A2" s="2" t="inlineStr">
        <is>
          <t>LAN-2026-001</t>
        </is>
      </c>
      <c r="B2" s="42" t="n">
        <v>46027</v>
      </c>
      <c r="C2" s="4" t="inlineStr">
        <is>
          <t>Escavadeira hidráulica</t>
        </is>
      </c>
      <c r="D2" s="2" t="inlineStr">
        <is>
          <t>ESC-001</t>
        </is>
      </c>
      <c r="E2" s="4" t="inlineStr">
        <is>
          <t>Escavadeira hidráulica</t>
        </is>
      </c>
      <c r="F2" s="4" t="inlineStr">
        <is>
          <t>Obra Centro SP</t>
        </is>
      </c>
      <c r="G2" s="4" t="inlineStr">
        <is>
          <t>São Paulo</t>
        </is>
      </c>
      <c r="H2" s="4" t="inlineStr">
        <is>
          <t>João Silva</t>
        </is>
      </c>
      <c r="I2" s="30" t="n">
        <v>1240</v>
      </c>
      <c r="J2" s="30" t="n">
        <v>1248</v>
      </c>
      <c r="K2" s="31">
        <f>IF(OR('Lançamentos'!$I2="",'Lançamentos'!$J2=""),"",IFERROR('Lançamentos'!$J2-'Lançamentos'!$I2,0))</f>
        <v/>
      </c>
      <c r="L2" s="30" t="n">
        <v>250</v>
      </c>
      <c r="M2" s="30" t="n">
        <v>252</v>
      </c>
      <c r="N2" s="31">
        <f>IF(OR('Lançamentos'!$L2="",'Lançamentos'!$M2=""),"",MAX(0,'Lançamentos'!$L2-'Lançamentos'!$M2))</f>
        <v/>
      </c>
      <c r="O2" s="7">
        <f>IF('Lançamentos'!$N2="","",IF('Lançamentos'!$N2=0,"VENCIDA",IF('Lançamentos'!$N2&lt;=20,"PRÓXIMA","EM DIA")))</f>
        <v/>
      </c>
      <c r="P2" s="32" t="n">
        <v>180</v>
      </c>
      <c r="Q2" s="33" t="n">
        <v>1080</v>
      </c>
      <c r="R2" s="33" t="n">
        <v>0</v>
      </c>
      <c r="S2" s="34">
        <f>IF(AND('Lançamentos'!$Q2="",'Lançamentos'!$R2=""),"",IFERROR('Lançamentos'!$Q2+'Lançamentos'!$R2,0))</f>
        <v/>
      </c>
      <c r="T2" s="4" t="inlineStr">
        <is>
          <t>Revisar plano preventivo imediatamente.</t>
        </is>
      </c>
    </row>
    <row r="3">
      <c r="A3" s="2" t="inlineStr">
        <is>
          <t>LAN-2026-002</t>
        </is>
      </c>
      <c r="B3" s="42" t="n">
        <v>46034</v>
      </c>
      <c r="C3" s="4" t="inlineStr">
        <is>
          <t>Retroescavadeira</t>
        </is>
      </c>
      <c r="D3" s="2" t="inlineStr">
        <is>
          <t>RET-002</t>
        </is>
      </c>
      <c r="E3" s="4" t="inlineStr">
        <is>
          <t>Retroescavadeira</t>
        </is>
      </c>
      <c r="F3" s="4" t="inlineStr">
        <is>
          <t>Ampliação Campinas</t>
        </is>
      </c>
      <c r="G3" s="4" t="inlineStr">
        <is>
          <t>Campinas</t>
        </is>
      </c>
      <c r="H3" s="4" t="inlineStr">
        <is>
          <t>Maria Oliveira</t>
        </is>
      </c>
      <c r="I3" s="30" t="n">
        <v>860</v>
      </c>
      <c r="J3" s="30" t="n">
        <v>867</v>
      </c>
      <c r="K3" s="31">
        <f>IF(OR('Lançamentos'!$I3="",'Lançamentos'!$J3=""),"",IFERROR('Lançamentos'!$J3-'Lançamentos'!$I3,0))</f>
        <v/>
      </c>
      <c r="L3" s="30" t="n">
        <v>200</v>
      </c>
      <c r="M3" s="30" t="n">
        <v>185</v>
      </c>
      <c r="N3" s="31">
        <f>IF(OR('Lançamentos'!$L3="",'Lançamentos'!$M3=""),"",MAX(0,'Lançamentos'!$L3-'Lançamentos'!$M3))</f>
        <v/>
      </c>
      <c r="O3" s="7">
        <f>IF('Lançamentos'!$N3="","",IF('Lançamentos'!$N3=0,"VENCIDA",IF('Lançamentos'!$N3&lt;=20,"PRÓXIMA","EM DIA")))</f>
        <v/>
      </c>
      <c r="P3" s="32" t="n">
        <v>95</v>
      </c>
      <c r="Q3" s="33" t="n">
        <v>560</v>
      </c>
      <c r="R3" s="33" t="n">
        <v>0</v>
      </c>
      <c r="S3" s="34">
        <f>IF(AND('Lançamentos'!$Q3="",'Lançamentos'!$R3=""),"",IFERROR('Lançamentos'!$Q3+'Lançamentos'!$R3,0))</f>
        <v/>
      </c>
      <c r="T3" s="4" t="inlineStr">
        <is>
          <t>Operação em rede de drenagem.</t>
        </is>
      </c>
    </row>
    <row r="4">
      <c r="A4" s="2" t="inlineStr">
        <is>
          <t>LAN-2026-003</t>
        </is>
      </c>
      <c r="B4" s="42" t="n">
        <v>46043</v>
      </c>
      <c r="C4" s="4" t="inlineStr">
        <is>
          <t>Pá carregadeira</t>
        </is>
      </c>
      <c r="D4" s="2" t="inlineStr">
        <is>
          <t>PAC-003</t>
        </is>
      </c>
      <c r="E4" s="4" t="inlineStr">
        <is>
          <t>Pá carregadeira</t>
        </is>
      </c>
      <c r="F4" s="4" t="inlineStr">
        <is>
          <t>Pátio Industrial BH</t>
        </is>
      </c>
      <c r="G4" s="4" t="inlineStr">
        <is>
          <t>Belo Horizonte</t>
        </is>
      </c>
      <c r="H4" s="4" t="inlineStr">
        <is>
          <t>Pedro Santos</t>
        </is>
      </c>
      <c r="I4" s="30" t="n">
        <v>1540</v>
      </c>
      <c r="J4" s="30" t="n">
        <v>1548</v>
      </c>
      <c r="K4" s="31">
        <f>IF(OR('Lançamentos'!$I4="",'Lançamentos'!$J4=""),"",IFERROR('Lançamentos'!$J4-'Lançamentos'!$I4,0))</f>
        <v/>
      </c>
      <c r="L4" s="30" t="n">
        <v>250</v>
      </c>
      <c r="M4" s="30" t="n">
        <v>230</v>
      </c>
      <c r="N4" s="31">
        <f>IF(OR('Lançamentos'!$L4="",'Lançamentos'!$M4=""),"",MAX(0,'Lançamentos'!$L4-'Lançamentos'!$M4))</f>
        <v/>
      </c>
      <c r="O4" s="7">
        <f>IF('Lançamentos'!$N4="","",IF('Lançamentos'!$N4=0,"VENCIDA",IF('Lançamentos'!$N4&lt;=20,"PRÓXIMA","EM DIA")))</f>
        <v/>
      </c>
      <c r="P4" s="32" t="n">
        <v>142</v>
      </c>
      <c r="Q4" s="33" t="n">
        <v>875</v>
      </c>
      <c r="R4" s="33" t="n">
        <v>350</v>
      </c>
      <c r="S4" s="34">
        <f>IF(AND('Lançamentos'!$Q4="",'Lançamentos'!$R4=""),"",IFERROR('Lançamentos'!$Q4+'Lançamentos'!$R4,0))</f>
        <v/>
      </c>
      <c r="T4" s="4" t="inlineStr">
        <is>
          <t>Troca de filtros programada.</t>
        </is>
      </c>
    </row>
    <row r="5">
      <c r="A5" s="2" t="inlineStr">
        <is>
          <t>LAN-2026-004</t>
        </is>
      </c>
      <c r="B5" s="42" t="n">
        <v>46056</v>
      </c>
      <c r="C5" s="4" t="inlineStr">
        <is>
          <t>Motoniveladora</t>
        </is>
      </c>
      <c r="D5" s="2" t="inlineStr">
        <is>
          <t>MOT-004</t>
        </is>
      </c>
      <c r="E5" s="4" t="inlineStr">
        <is>
          <t>Motoniveladora</t>
        </is>
      </c>
      <c r="F5" s="4" t="inlineStr">
        <is>
          <t>Rodovia Curitiba</t>
        </is>
      </c>
      <c r="G5" s="4" t="inlineStr">
        <is>
          <t>Curitiba</t>
        </is>
      </c>
      <c r="H5" s="4" t="inlineStr">
        <is>
          <t>Ana Souza</t>
        </is>
      </c>
      <c r="I5" s="30" t="n">
        <v>2110</v>
      </c>
      <c r="J5" s="30" t="n">
        <v>2119</v>
      </c>
      <c r="K5" s="31">
        <f>IF(OR('Lançamentos'!$I5="",'Lançamentos'!$J5=""),"",IFERROR('Lançamentos'!$J5-'Lançamentos'!$I5,0))</f>
        <v/>
      </c>
      <c r="L5" s="30" t="n">
        <v>300</v>
      </c>
      <c r="M5" s="30" t="n">
        <v>278</v>
      </c>
      <c r="N5" s="31">
        <f>IF(OR('Lançamentos'!$L5="",'Lançamentos'!$M5=""),"",MAX(0,'Lançamentos'!$L5-'Lançamentos'!$M5))</f>
        <v/>
      </c>
      <c r="O5" s="7">
        <f>IF('Lançamentos'!$N5="","",IF('Lançamentos'!$N5=0,"VENCIDA",IF('Lançamentos'!$N5&lt;=20,"PRÓXIMA","EM DIA")))</f>
        <v/>
      </c>
      <c r="P5" s="32" t="n">
        <v>205</v>
      </c>
      <c r="Q5" s="33" t="n">
        <v>1260</v>
      </c>
      <c r="R5" s="33" t="n">
        <v>0</v>
      </c>
      <c r="S5" s="34">
        <f>IF(AND('Lançamentos'!$Q5="",'Lançamentos'!$R5=""),"",IFERROR('Lançamentos'!$Q5+'Lançamentos'!$R5,0))</f>
        <v/>
      </c>
      <c r="T5" s="4" t="inlineStr">
        <is>
          <t>Nivelamento de base concluído.</t>
        </is>
      </c>
    </row>
    <row r="6">
      <c r="A6" s="2" t="inlineStr">
        <is>
          <t>LAN-2026-005</t>
        </is>
      </c>
      <c r="B6" s="42" t="n">
        <v>46067</v>
      </c>
      <c r="C6" s="4" t="inlineStr">
        <is>
          <t>Rolo compactador</t>
        </is>
      </c>
      <c r="D6" s="2" t="inlineStr">
        <is>
          <t>ROC-005</t>
        </is>
      </c>
      <c r="E6" s="4" t="inlineStr">
        <is>
          <t>Rolo compactador</t>
        </is>
      </c>
      <c r="F6" s="4" t="inlineStr">
        <is>
          <t>Terminal Rio</t>
        </is>
      </c>
      <c r="G6" s="4" t="inlineStr">
        <is>
          <t>Rio de Janeiro</t>
        </is>
      </c>
      <c r="H6" s="4" t="inlineStr">
        <is>
          <t>Carlos Pereira</t>
        </is>
      </c>
      <c r="I6" s="30" t="n">
        <v>980</v>
      </c>
      <c r="J6" s="30" t="n">
        <v>986</v>
      </c>
      <c r="K6" s="31">
        <f>IF(OR('Lançamentos'!$I6="",'Lançamentos'!$J6=""),"",IFERROR('Lançamentos'!$J6-'Lançamentos'!$I6,0))</f>
        <v/>
      </c>
      <c r="L6" s="30" t="n">
        <v>180</v>
      </c>
      <c r="M6" s="30" t="n">
        <v>190</v>
      </c>
      <c r="N6" s="31">
        <f>IF(OR('Lançamentos'!$L6="",'Lançamentos'!$M6=""),"",MAX(0,'Lançamentos'!$L6-'Lançamentos'!$M6))</f>
        <v/>
      </c>
      <c r="O6" s="7">
        <f>IF('Lançamentos'!$N6="","",IF('Lançamentos'!$N6=0,"VENCIDA",IF('Lançamentos'!$N6&lt;=20,"PRÓXIMA","EM DIA")))</f>
        <v/>
      </c>
      <c r="P6" s="32" t="n">
        <v>88</v>
      </c>
      <c r="Q6" s="33" t="n">
        <v>525</v>
      </c>
      <c r="R6" s="33" t="n">
        <v>980</v>
      </c>
      <c r="S6" s="34">
        <f>IF(AND('Lançamentos'!$Q6="",'Lançamentos'!$R6=""),"",IFERROR('Lançamentos'!$Q6+'Lançamentos'!$R6,0))</f>
        <v/>
      </c>
      <c r="T6" s="4" t="inlineStr">
        <is>
          <t>Manutenção corretiva necessária.</t>
        </is>
      </c>
    </row>
    <row r="7">
      <c r="A7" s="2" t="inlineStr">
        <is>
          <t>LAN-2026-006</t>
        </is>
      </c>
      <c r="B7" s="42" t="n">
        <v>46078</v>
      </c>
      <c r="C7" s="4" t="inlineStr">
        <is>
          <t>Trator de esteira</t>
        </is>
      </c>
      <c r="D7" s="2" t="inlineStr">
        <is>
          <t>TRE-006</t>
        </is>
      </c>
      <c r="E7" s="4" t="inlineStr">
        <is>
          <t>Trator de esteira</t>
        </is>
      </c>
      <c r="F7" s="4" t="inlineStr">
        <is>
          <t>Expansão Porto Alegre</t>
        </is>
      </c>
      <c r="G7" s="4" t="inlineStr">
        <is>
          <t>Porto Alegre</t>
        </is>
      </c>
      <c r="H7" s="4" t="inlineStr">
        <is>
          <t>Juliana Costa</t>
        </is>
      </c>
      <c r="I7" s="30" t="n">
        <v>3260</v>
      </c>
      <c r="J7" s="30" t="n">
        <v>3270</v>
      </c>
      <c r="K7" s="31">
        <f>IF(OR('Lançamentos'!$I7="",'Lançamentos'!$J7=""),"",IFERROR('Lançamentos'!$J7-'Lançamentos'!$I7,0))</f>
        <v/>
      </c>
      <c r="L7" s="30" t="n">
        <v>250</v>
      </c>
      <c r="M7" s="30" t="n">
        <v>240</v>
      </c>
      <c r="N7" s="31">
        <f>IF(OR('Lançamentos'!$L7="",'Lançamentos'!$M7=""),"",MAX(0,'Lançamentos'!$L7-'Lançamentos'!$M7))</f>
        <v/>
      </c>
      <c r="O7" s="7">
        <f>IF('Lançamentos'!$N7="","",IF('Lançamentos'!$N7=0,"VENCIDA",IF('Lançamentos'!$N7&lt;=20,"PRÓXIMA","EM DIA")))</f>
        <v/>
      </c>
      <c r="P7" s="32" t="n">
        <v>240</v>
      </c>
      <c r="Q7" s="33" t="n">
        <v>1460</v>
      </c>
      <c r="R7" s="33" t="n">
        <v>0</v>
      </c>
      <c r="S7" s="34">
        <f>IF(AND('Lançamentos'!$Q7="",'Lançamentos'!$R7=""),"",IFERROR('Lançamentos'!$Q7+'Lançamentos'!$R7,0))</f>
        <v/>
      </c>
      <c r="T7" s="4" t="inlineStr">
        <is>
          <t>Inspecionar esteiras no próximo turno.</t>
        </is>
      </c>
    </row>
    <row r="8">
      <c r="A8" s="2" t="inlineStr">
        <is>
          <t>LAN-2026-007</t>
        </is>
      </c>
      <c r="B8" s="42" t="n">
        <v>46083</v>
      </c>
      <c r="C8" s="4" t="inlineStr">
        <is>
          <t>Escavadeira hidráulica</t>
        </is>
      </c>
      <c r="D8" s="2" t="inlineStr">
        <is>
          <t>ESC-001</t>
        </is>
      </c>
      <c r="E8" s="4" t="inlineStr">
        <is>
          <t>Escavadeira hidráulica</t>
        </is>
      </c>
      <c r="F8" s="4" t="inlineStr">
        <is>
          <t>Obra Salvador Norte</t>
        </is>
      </c>
      <c r="G8" s="4" t="inlineStr">
        <is>
          <t>Salvador</t>
        </is>
      </c>
      <c r="H8" s="4" t="inlineStr">
        <is>
          <t>Rafael Almeida</t>
        </is>
      </c>
      <c r="I8" s="30" t="n">
        <v>1248</v>
      </c>
      <c r="J8" s="30" t="n">
        <v>1254</v>
      </c>
      <c r="K8" s="31">
        <f>IF(OR('Lançamentos'!$I8="",'Lançamentos'!$J8=""),"",IFERROR('Lançamentos'!$J8-'Lançamentos'!$I8,0))</f>
        <v/>
      </c>
      <c r="L8" s="30" t="n">
        <v>250</v>
      </c>
      <c r="M8" s="30" t="n">
        <v>120</v>
      </c>
      <c r="N8" s="31">
        <f>IF(OR('Lançamentos'!$L8="",'Lançamentos'!$M8=""),"",MAX(0,'Lançamentos'!$L8-'Lançamentos'!$M8))</f>
        <v/>
      </c>
      <c r="O8" s="7">
        <f>IF('Lançamentos'!$N8="","",IF('Lançamentos'!$N8=0,"VENCIDA",IF('Lançamentos'!$N8&lt;=20,"PRÓXIMA","EM DIA")))</f>
        <v/>
      </c>
      <c r="P8" s="32" t="n">
        <v>130</v>
      </c>
      <c r="Q8" s="33" t="n">
        <v>790</v>
      </c>
      <c r="R8" s="33" t="n">
        <v>0</v>
      </c>
      <c r="S8" s="34">
        <f>IF(AND('Lançamentos'!$Q8="",'Lançamentos'!$R8=""),"",IFERROR('Lançamentos'!$Q8+'Lançamentos'!$R8,0))</f>
        <v/>
      </c>
      <c r="T8" s="4" t="inlineStr">
        <is>
          <t>Produção dentro da meta diária.</t>
        </is>
      </c>
    </row>
    <row r="9">
      <c r="A9" s="2" t="inlineStr">
        <is>
          <t>LAN-2026-008</t>
        </is>
      </c>
      <c r="B9" s="42" t="n">
        <v>46089</v>
      </c>
      <c r="C9" s="4" t="inlineStr">
        <is>
          <t>Retroescavadeira</t>
        </is>
      </c>
      <c r="D9" s="2" t="inlineStr">
        <is>
          <t>RET-002</t>
        </is>
      </c>
      <c r="E9" s="4" t="inlineStr">
        <is>
          <t>Retroescavadeira</t>
        </is>
      </c>
      <c r="F9" s="4" t="inlineStr">
        <is>
          <t>Canal Recife</t>
        </is>
      </c>
      <c r="G9" s="4" t="inlineStr">
        <is>
          <t>Recife</t>
        </is>
      </c>
      <c r="H9" s="4" t="inlineStr">
        <is>
          <t>Camila Ferreira</t>
        </is>
      </c>
      <c r="I9" s="30" t="n">
        <v>867</v>
      </c>
      <c r="J9" s="30" t="n">
        <v>872</v>
      </c>
      <c r="K9" s="31">
        <f>IF(OR('Lançamentos'!$I9="",'Lançamentos'!$J9=""),"",IFERROR('Lançamentos'!$J9-'Lançamentos'!$I9,0))</f>
        <v/>
      </c>
      <c r="L9" s="30" t="n">
        <v>200</v>
      </c>
      <c r="M9" s="30" t="n">
        <v>100</v>
      </c>
      <c r="N9" s="31">
        <f>IF(OR('Lançamentos'!$L9="",'Lançamentos'!$M9=""),"",MAX(0,'Lançamentos'!$L9-'Lançamentos'!$M9))</f>
        <v/>
      </c>
      <c r="O9" s="7">
        <f>IF('Lançamentos'!$N9="","",IF('Lançamentos'!$N9=0,"VENCIDA",IF('Lançamentos'!$N9&lt;=20,"PRÓXIMA","EM DIA")))</f>
        <v/>
      </c>
      <c r="P9" s="32" t="n">
        <v>72</v>
      </c>
      <c r="Q9" s="33" t="n">
        <v>430</v>
      </c>
      <c r="R9" s="33" t="n">
        <v>0</v>
      </c>
      <c r="S9" s="34">
        <f>IF(AND('Lançamentos'!$Q9="",'Lançamentos'!$R9=""),"",IFERROR('Lançamentos'!$Q9+'Lançamentos'!$R9,0))</f>
        <v/>
      </c>
      <c r="T9" s="4" t="inlineStr">
        <is>
          <t>Apoio à equipe de escavação.</t>
        </is>
      </c>
    </row>
    <row r="10">
      <c r="A10" s="2" t="inlineStr">
        <is>
          <t>LAN-2026-009</t>
        </is>
      </c>
      <c r="B10" s="42" t="n">
        <v>46095</v>
      </c>
      <c r="C10" s="4" t="inlineStr">
        <is>
          <t>Pá carregadeira</t>
        </is>
      </c>
      <c r="D10" s="2" t="inlineStr">
        <is>
          <t>PAC-003</t>
        </is>
      </c>
      <c r="E10" s="4" t="inlineStr">
        <is>
          <t>Pá carregadeira</t>
        </is>
      </c>
      <c r="F10" s="4" t="inlineStr">
        <is>
          <t>Obra Brasília Leste</t>
        </is>
      </c>
      <c r="G10" s="4" t="inlineStr">
        <is>
          <t>Brasília</t>
        </is>
      </c>
      <c r="H10" s="4" t="inlineStr">
        <is>
          <t>Lucas Rodrigues</t>
        </is>
      </c>
      <c r="I10" s="30" t="n">
        <v>1548</v>
      </c>
      <c r="J10" s="30" t="n">
        <v>1556</v>
      </c>
      <c r="K10" s="31">
        <f>IF(OR('Lançamentos'!$I10="",'Lançamentos'!$J10=""),"",IFERROR('Lançamentos'!$J10-'Lançamentos'!$I10,0))</f>
        <v/>
      </c>
      <c r="L10" s="30" t="n">
        <v>250</v>
      </c>
      <c r="M10" s="30" t="n">
        <v>170</v>
      </c>
      <c r="N10" s="31">
        <f>IF(OR('Lançamentos'!$L10="",'Lançamentos'!$M10=""),"",MAX(0,'Lançamentos'!$L10-'Lançamentos'!$M10))</f>
        <v/>
      </c>
      <c r="O10" s="7">
        <f>IF('Lançamentos'!$N10="","",IF('Lançamentos'!$N10=0,"VENCIDA",IF('Lançamentos'!$N10&lt;=20,"PRÓXIMA","EM DIA")))</f>
        <v/>
      </c>
      <c r="P10" s="32" t="n">
        <v>155</v>
      </c>
      <c r="Q10" s="33" t="n">
        <v>950</v>
      </c>
      <c r="R10" s="33" t="n">
        <v>0</v>
      </c>
      <c r="S10" s="34">
        <f>IF(AND('Lançamentos'!$Q10="",'Lançamentos'!$R10=""),"",IFERROR('Lançamentos'!$Q10+'Lançamentos'!$R10,0))</f>
        <v/>
      </c>
      <c r="T10" s="4" t="inlineStr">
        <is>
          <t>Carregamento de agregado.</t>
        </is>
      </c>
    </row>
    <row r="11">
      <c r="A11" s="2" t="inlineStr">
        <is>
          <t>LAN-2026-010</t>
        </is>
      </c>
      <c r="B11" s="42" t="n">
        <v>46101</v>
      </c>
      <c r="C11" s="4" t="inlineStr">
        <is>
          <t>Motoniveladora</t>
        </is>
      </c>
      <c r="D11" s="2" t="inlineStr">
        <is>
          <t>MOT-004</t>
        </is>
      </c>
      <c r="E11" s="4" t="inlineStr">
        <is>
          <t>Motoniveladora</t>
        </is>
      </c>
      <c r="F11" s="4" t="inlineStr">
        <is>
          <t>Rodovia Curitiba</t>
        </is>
      </c>
      <c r="G11" s="4" t="inlineStr">
        <is>
          <t>Curitiba</t>
        </is>
      </c>
      <c r="H11" s="4" t="inlineStr">
        <is>
          <t>Fernanda Lima</t>
        </is>
      </c>
      <c r="I11" s="30" t="n">
        <v>2119</v>
      </c>
      <c r="J11" s="30" t="n">
        <v>2126</v>
      </c>
      <c r="K11" s="31">
        <f>IF(OR('Lançamentos'!$I11="",'Lançamentos'!$J11=""),"",IFERROR('Lançamentos'!$J11-'Lançamentos'!$I11,0))</f>
        <v/>
      </c>
      <c r="L11" s="30" t="n">
        <v>300</v>
      </c>
      <c r="M11" s="30" t="n">
        <v>250</v>
      </c>
      <c r="N11" s="31">
        <f>IF(OR('Lançamentos'!$L11="",'Lançamentos'!$M11=""),"",MAX(0,'Lançamentos'!$L11-'Lançamentos'!$M11))</f>
        <v/>
      </c>
      <c r="O11" s="7">
        <f>IF('Lançamentos'!$N11="","",IF('Lançamentos'!$N11=0,"VENCIDA",IF('Lançamentos'!$N11&lt;=20,"PRÓXIMA","EM DIA")))</f>
        <v/>
      </c>
      <c r="P11" s="32" t="n">
        <v>168</v>
      </c>
      <c r="Q11" s="33" t="n">
        <v>1045</v>
      </c>
      <c r="R11" s="33" t="n">
        <v>0</v>
      </c>
      <c r="S11" s="34">
        <f>IF(AND('Lançamentos'!$Q11="",'Lançamentos'!$R11=""),"",IFERROR('Lançamentos'!$Q11+'Lançamentos'!$R11,0))</f>
        <v/>
      </c>
      <c r="T11" s="4" t="inlineStr">
        <is>
          <t>Trecho liberado para inspeção.</t>
        </is>
      </c>
    </row>
    <row r="12">
      <c r="A12" s="2" t="n"/>
      <c r="B12" s="42" t="n"/>
      <c r="C12" s="4" t="n"/>
      <c r="D12" s="2" t="n"/>
      <c r="E12" s="4" t="n"/>
      <c r="F12" s="4" t="n"/>
      <c r="G12" s="4" t="n"/>
      <c r="H12" s="4" t="n"/>
      <c r="I12" s="30" t="n"/>
      <c r="J12" s="30" t="n"/>
      <c r="K12" s="31">
        <f>IF(OR('Lançamentos'!$I12="",'Lançamentos'!$J12=""),"",IFERROR('Lançamentos'!$J12-'Lançamentos'!$I12,0))</f>
        <v/>
      </c>
      <c r="L12" s="30" t="n"/>
      <c r="M12" s="30" t="n"/>
      <c r="N12" s="31">
        <f>IF(OR('Lançamentos'!$L12="",'Lançamentos'!$M12=""),"",MAX(0,'Lançamentos'!$L12-'Lançamentos'!$M12))</f>
        <v/>
      </c>
      <c r="O12" s="7">
        <f>IF('Lançamentos'!$N12="","",IF('Lançamentos'!$N12=0,"VENCIDA",IF('Lançamentos'!$N12&lt;=20,"PRÓXIMA","EM DIA")))</f>
        <v/>
      </c>
      <c r="P12" s="32" t="n"/>
      <c r="Q12" s="33" t="n"/>
      <c r="R12" s="33" t="n"/>
      <c r="S12" s="34">
        <f>IF(AND('Lançamentos'!$Q12="",'Lançamentos'!$R12=""),"",IFERROR('Lançamentos'!$Q12+'Lançamentos'!$R12,0))</f>
        <v/>
      </c>
      <c r="T12" s="4" t="n"/>
    </row>
    <row r="13">
      <c r="A13" s="2" t="n"/>
      <c r="B13" s="42" t="n"/>
      <c r="C13" s="4" t="n"/>
      <c r="D13" s="2" t="n"/>
      <c r="E13" s="4" t="n"/>
      <c r="F13" s="4" t="n"/>
      <c r="G13" s="4" t="n"/>
      <c r="H13" s="4" t="n"/>
      <c r="I13" s="30" t="n"/>
      <c r="J13" s="30" t="n"/>
      <c r="K13" s="31">
        <f>IF(OR('Lançamentos'!$I13="",'Lançamentos'!$J13=""),"",IFERROR('Lançamentos'!$J13-'Lançamentos'!$I13,0))</f>
        <v/>
      </c>
      <c r="L13" s="30" t="n"/>
      <c r="M13" s="30" t="n"/>
      <c r="N13" s="31">
        <f>IF(OR('Lançamentos'!$L13="",'Lançamentos'!$M13=""),"",MAX(0,'Lançamentos'!$L13-'Lançamentos'!$M13))</f>
        <v/>
      </c>
      <c r="O13" s="7">
        <f>IF('Lançamentos'!$N13="","",IF('Lançamentos'!$N13=0,"VENCIDA",IF('Lançamentos'!$N13&lt;=20,"PRÓXIMA","EM DIA")))</f>
        <v/>
      </c>
      <c r="P13" s="32" t="n"/>
      <c r="Q13" s="33" t="n"/>
      <c r="R13" s="33" t="n"/>
      <c r="S13" s="34">
        <f>IF(AND('Lançamentos'!$Q13="",'Lançamentos'!$R13=""),"",IFERROR('Lançamentos'!$Q13+'Lançamentos'!$R13,0))</f>
        <v/>
      </c>
      <c r="T13" s="4" t="n"/>
    </row>
    <row r="14">
      <c r="A14" s="2" t="n"/>
      <c r="B14" s="42" t="n"/>
      <c r="C14" s="4" t="n"/>
      <c r="D14" s="2" t="n"/>
      <c r="E14" s="4" t="n"/>
      <c r="F14" s="4" t="n"/>
      <c r="G14" s="4" t="n"/>
      <c r="H14" s="4" t="n"/>
      <c r="I14" s="30" t="n"/>
      <c r="J14" s="30" t="n"/>
      <c r="K14" s="31">
        <f>IF(OR('Lançamentos'!$I14="",'Lançamentos'!$J14=""),"",IFERROR('Lançamentos'!$J14-'Lançamentos'!$I14,0))</f>
        <v/>
      </c>
      <c r="L14" s="30" t="n"/>
      <c r="M14" s="30" t="n"/>
      <c r="N14" s="31">
        <f>IF(OR('Lançamentos'!$L14="",'Lançamentos'!$M14=""),"",MAX(0,'Lançamentos'!$L14-'Lançamentos'!$M14))</f>
        <v/>
      </c>
      <c r="O14" s="7">
        <f>IF('Lançamentos'!$N14="","",IF('Lançamentos'!$N14=0,"VENCIDA",IF('Lançamentos'!$N14&lt;=20,"PRÓXIMA","EM DIA")))</f>
        <v/>
      </c>
      <c r="P14" s="32" t="n"/>
      <c r="Q14" s="33" t="n"/>
      <c r="R14" s="33" t="n"/>
      <c r="S14" s="34">
        <f>IF(AND('Lançamentos'!$Q14="",'Lançamentos'!$R14=""),"",IFERROR('Lançamentos'!$Q14+'Lançamentos'!$R14,0))</f>
        <v/>
      </c>
      <c r="T14" s="4" t="n"/>
    </row>
    <row r="15">
      <c r="A15" s="2" t="n"/>
      <c r="B15" s="42" t="n"/>
      <c r="C15" s="4" t="n"/>
      <c r="D15" s="2" t="n"/>
      <c r="E15" s="4" t="n"/>
      <c r="F15" s="4" t="n"/>
      <c r="G15" s="4" t="n"/>
      <c r="H15" s="4" t="n"/>
      <c r="I15" s="30" t="n"/>
      <c r="J15" s="30" t="n"/>
      <c r="K15" s="31">
        <f>IF(OR('Lançamentos'!$I15="",'Lançamentos'!$J15=""),"",IFERROR('Lançamentos'!$J15-'Lançamentos'!$I15,0))</f>
        <v/>
      </c>
      <c r="L15" s="30" t="n"/>
      <c r="M15" s="30" t="n"/>
      <c r="N15" s="31">
        <f>IF(OR('Lançamentos'!$L15="",'Lançamentos'!$M15=""),"",MAX(0,'Lançamentos'!$L15-'Lançamentos'!$M15))</f>
        <v/>
      </c>
      <c r="O15" s="7">
        <f>IF('Lançamentos'!$N15="","",IF('Lançamentos'!$N15=0,"VENCIDA",IF('Lançamentos'!$N15&lt;=20,"PRÓXIMA","EM DIA")))</f>
        <v/>
      </c>
      <c r="P15" s="32" t="n"/>
      <c r="Q15" s="33" t="n"/>
      <c r="R15" s="33" t="n"/>
      <c r="S15" s="34">
        <f>IF(AND('Lançamentos'!$Q15="",'Lançamentos'!$R15=""),"",IFERROR('Lançamentos'!$Q15+'Lançamentos'!$R15,0))</f>
        <v/>
      </c>
      <c r="T15" s="4" t="n"/>
    </row>
    <row r="16">
      <c r="A16" s="2" t="n"/>
      <c r="B16" s="42" t="n"/>
      <c r="C16" s="4" t="n"/>
      <c r="D16" s="2" t="n"/>
      <c r="E16" s="4" t="n"/>
      <c r="F16" s="4" t="n"/>
      <c r="G16" s="4" t="n"/>
      <c r="H16" s="4" t="n"/>
      <c r="I16" s="30" t="n"/>
      <c r="J16" s="30" t="n"/>
      <c r="K16" s="31">
        <f>IF(OR('Lançamentos'!$I16="",'Lançamentos'!$J16=""),"",IFERROR('Lançamentos'!$J16-'Lançamentos'!$I16,0))</f>
        <v/>
      </c>
      <c r="L16" s="30" t="n"/>
      <c r="M16" s="30" t="n"/>
      <c r="N16" s="31">
        <f>IF(OR('Lançamentos'!$L16="",'Lançamentos'!$M16=""),"",MAX(0,'Lançamentos'!$L16-'Lançamentos'!$M16))</f>
        <v/>
      </c>
      <c r="O16" s="7">
        <f>IF('Lançamentos'!$N16="","",IF('Lançamentos'!$N16=0,"VENCIDA",IF('Lançamentos'!$N16&lt;=20,"PRÓXIMA","EM DIA")))</f>
        <v/>
      </c>
      <c r="P16" s="32" t="n"/>
      <c r="Q16" s="33" t="n"/>
      <c r="R16" s="33" t="n"/>
      <c r="S16" s="34">
        <f>IF(AND('Lançamentos'!$Q16="",'Lançamentos'!$R16=""),"",IFERROR('Lançamentos'!$Q16+'Lançamentos'!$R16,0))</f>
        <v/>
      </c>
      <c r="T16" s="4" t="n"/>
    </row>
    <row r="17">
      <c r="A17" s="2" t="n"/>
      <c r="B17" s="42" t="n"/>
      <c r="C17" s="4" t="n"/>
      <c r="D17" s="2" t="n"/>
      <c r="E17" s="4" t="n"/>
      <c r="F17" s="4" t="n"/>
      <c r="G17" s="4" t="n"/>
      <c r="H17" s="4" t="n"/>
      <c r="I17" s="30" t="n"/>
      <c r="J17" s="30" t="n"/>
      <c r="K17" s="31">
        <f>IF(OR('Lançamentos'!$I17="",'Lançamentos'!$J17=""),"",IFERROR('Lançamentos'!$J17-'Lançamentos'!$I17,0))</f>
        <v/>
      </c>
      <c r="L17" s="30" t="n"/>
      <c r="M17" s="30" t="n"/>
      <c r="N17" s="31">
        <f>IF(OR('Lançamentos'!$L17="",'Lançamentos'!$M17=""),"",MAX(0,'Lançamentos'!$L17-'Lançamentos'!$M17))</f>
        <v/>
      </c>
      <c r="O17" s="7">
        <f>IF('Lançamentos'!$N17="","",IF('Lançamentos'!$N17=0,"VENCIDA",IF('Lançamentos'!$N17&lt;=20,"PRÓXIMA","EM DIA")))</f>
        <v/>
      </c>
      <c r="P17" s="32" t="n"/>
      <c r="Q17" s="33" t="n"/>
      <c r="R17" s="33" t="n"/>
      <c r="S17" s="34">
        <f>IF(AND('Lançamentos'!$Q17="",'Lançamentos'!$R17=""),"",IFERROR('Lançamentos'!$Q17+'Lançamentos'!$R17,0))</f>
        <v/>
      </c>
      <c r="T17" s="4" t="n"/>
    </row>
    <row r="18">
      <c r="A18" s="2" t="n"/>
      <c r="B18" s="42" t="n"/>
      <c r="C18" s="4" t="n"/>
      <c r="D18" s="2" t="n"/>
      <c r="E18" s="4" t="n"/>
      <c r="F18" s="4" t="n"/>
      <c r="G18" s="4" t="n"/>
      <c r="H18" s="4" t="n"/>
      <c r="I18" s="30" t="n"/>
      <c r="J18" s="30" t="n"/>
      <c r="K18" s="31">
        <f>IF(OR('Lançamentos'!$I18="",'Lançamentos'!$J18=""),"",IFERROR('Lançamentos'!$J18-'Lançamentos'!$I18,0))</f>
        <v/>
      </c>
      <c r="L18" s="30" t="n"/>
      <c r="M18" s="30" t="n"/>
      <c r="N18" s="31">
        <f>IF(OR('Lançamentos'!$L18="",'Lançamentos'!$M18=""),"",MAX(0,'Lançamentos'!$L18-'Lançamentos'!$M18))</f>
        <v/>
      </c>
      <c r="O18" s="7">
        <f>IF('Lançamentos'!$N18="","",IF('Lançamentos'!$N18=0,"VENCIDA",IF('Lançamentos'!$N18&lt;=20,"PRÓXIMA","EM DIA")))</f>
        <v/>
      </c>
      <c r="P18" s="32" t="n"/>
      <c r="Q18" s="33" t="n"/>
      <c r="R18" s="33" t="n"/>
      <c r="S18" s="34">
        <f>IF(AND('Lançamentos'!$Q18="",'Lançamentos'!$R18=""),"",IFERROR('Lançamentos'!$Q18+'Lançamentos'!$R18,0))</f>
        <v/>
      </c>
      <c r="T18" s="4" t="n"/>
    </row>
    <row r="19">
      <c r="A19" s="2" t="n"/>
      <c r="B19" s="42" t="n"/>
      <c r="C19" s="4" t="n"/>
      <c r="D19" s="2" t="n"/>
      <c r="E19" s="4" t="n"/>
      <c r="F19" s="4" t="n"/>
      <c r="G19" s="4" t="n"/>
      <c r="H19" s="4" t="n"/>
      <c r="I19" s="30" t="n"/>
      <c r="J19" s="30" t="n"/>
      <c r="K19" s="31">
        <f>IF(OR('Lançamentos'!$I19="",'Lançamentos'!$J19=""),"",IFERROR('Lançamentos'!$J19-'Lançamentos'!$I19,0))</f>
        <v/>
      </c>
      <c r="L19" s="30" t="n"/>
      <c r="M19" s="30" t="n"/>
      <c r="N19" s="31">
        <f>IF(OR('Lançamentos'!$L19="",'Lançamentos'!$M19=""),"",MAX(0,'Lançamentos'!$L19-'Lançamentos'!$M19))</f>
        <v/>
      </c>
      <c r="O19" s="7">
        <f>IF('Lançamentos'!$N19="","",IF('Lançamentos'!$N19=0,"VENCIDA",IF('Lançamentos'!$N19&lt;=20,"PRÓXIMA","EM DIA")))</f>
        <v/>
      </c>
      <c r="P19" s="32" t="n"/>
      <c r="Q19" s="33" t="n"/>
      <c r="R19" s="33" t="n"/>
      <c r="S19" s="34">
        <f>IF(AND('Lançamentos'!$Q19="",'Lançamentos'!$R19=""),"",IFERROR('Lançamentos'!$Q19+'Lançamentos'!$R19,0))</f>
        <v/>
      </c>
      <c r="T19" s="4" t="n"/>
    </row>
    <row r="20">
      <c r="A20" s="2" t="n"/>
      <c r="B20" s="42" t="n"/>
      <c r="C20" s="4" t="n"/>
      <c r="D20" s="2" t="n"/>
      <c r="E20" s="4" t="n"/>
      <c r="F20" s="4" t="n"/>
      <c r="G20" s="4" t="n"/>
      <c r="H20" s="4" t="n"/>
      <c r="I20" s="30" t="n"/>
      <c r="J20" s="30" t="n"/>
      <c r="K20" s="31">
        <f>IF(OR('Lançamentos'!$I20="",'Lançamentos'!$J20=""),"",IFERROR('Lançamentos'!$J20-'Lançamentos'!$I20,0))</f>
        <v/>
      </c>
      <c r="L20" s="30" t="n"/>
      <c r="M20" s="30" t="n"/>
      <c r="N20" s="31">
        <f>IF(OR('Lançamentos'!$L20="",'Lançamentos'!$M20=""),"",MAX(0,'Lançamentos'!$L20-'Lançamentos'!$M20))</f>
        <v/>
      </c>
      <c r="O20" s="7">
        <f>IF('Lançamentos'!$N20="","",IF('Lançamentos'!$N20=0,"VENCIDA",IF('Lançamentos'!$N20&lt;=20,"PRÓXIMA","EM DIA")))</f>
        <v/>
      </c>
      <c r="P20" s="32" t="n"/>
      <c r="Q20" s="33" t="n"/>
      <c r="R20" s="33" t="n"/>
      <c r="S20" s="34">
        <f>IF(AND('Lançamentos'!$Q20="",'Lançamentos'!$R20=""),"",IFERROR('Lançamentos'!$Q20+'Lançamentos'!$R20,0))</f>
        <v/>
      </c>
      <c r="T20" s="4" t="n"/>
    </row>
    <row r="21">
      <c r="A21" s="2" t="n"/>
      <c r="B21" s="42" t="n"/>
      <c r="C21" s="4" t="n"/>
      <c r="D21" s="2" t="n"/>
      <c r="E21" s="4" t="n"/>
      <c r="F21" s="4" t="n"/>
      <c r="G21" s="4" t="n"/>
      <c r="H21" s="4" t="n"/>
      <c r="I21" s="30" t="n"/>
      <c r="J21" s="30" t="n"/>
      <c r="K21" s="31">
        <f>IF(OR('Lançamentos'!$I21="",'Lançamentos'!$J21=""),"",IFERROR('Lançamentos'!$J21-'Lançamentos'!$I21,0))</f>
        <v/>
      </c>
      <c r="L21" s="30" t="n"/>
      <c r="M21" s="30" t="n"/>
      <c r="N21" s="31">
        <f>IF(OR('Lançamentos'!$L21="",'Lançamentos'!$M21=""),"",MAX(0,'Lançamentos'!$L21-'Lançamentos'!$M21))</f>
        <v/>
      </c>
      <c r="O21" s="7">
        <f>IF('Lançamentos'!$N21="","",IF('Lançamentos'!$N21=0,"VENCIDA",IF('Lançamentos'!$N21&lt;=20,"PRÓXIMA","EM DIA")))</f>
        <v/>
      </c>
      <c r="P21" s="32" t="n"/>
      <c r="Q21" s="33" t="n"/>
      <c r="R21" s="33" t="n"/>
      <c r="S21" s="34">
        <f>IF(AND('Lançamentos'!$Q21="",'Lançamentos'!$R21=""),"",IFERROR('Lançamentos'!$Q21+'Lançamentos'!$R21,0))</f>
        <v/>
      </c>
      <c r="T21" s="4" t="n"/>
    </row>
    <row r="22">
      <c r="A22" s="2" t="n"/>
      <c r="B22" s="42" t="n"/>
      <c r="C22" s="4" t="n"/>
      <c r="D22" s="2" t="n"/>
      <c r="E22" s="4" t="n"/>
      <c r="F22" s="4" t="n"/>
      <c r="G22" s="4" t="n"/>
      <c r="H22" s="4" t="n"/>
      <c r="I22" s="30" t="n"/>
      <c r="J22" s="30" t="n"/>
      <c r="K22" s="31">
        <f>IF(OR('Lançamentos'!$I22="",'Lançamentos'!$J22=""),"",IFERROR('Lançamentos'!$J22-'Lançamentos'!$I22,0))</f>
        <v/>
      </c>
      <c r="L22" s="30" t="n"/>
      <c r="M22" s="30" t="n"/>
      <c r="N22" s="31">
        <f>IF(OR('Lançamentos'!$L22="",'Lançamentos'!$M22=""),"",MAX(0,'Lançamentos'!$L22-'Lançamentos'!$M22))</f>
        <v/>
      </c>
      <c r="O22" s="7">
        <f>IF('Lançamentos'!$N22="","",IF('Lançamentos'!$N22=0,"VENCIDA",IF('Lançamentos'!$N22&lt;=20,"PRÓXIMA","EM DIA")))</f>
        <v/>
      </c>
      <c r="P22" s="32" t="n"/>
      <c r="Q22" s="33" t="n"/>
      <c r="R22" s="33" t="n"/>
      <c r="S22" s="34">
        <f>IF(AND('Lançamentos'!$Q22="",'Lançamentos'!$R22=""),"",IFERROR('Lançamentos'!$Q22+'Lançamentos'!$R22,0))</f>
        <v/>
      </c>
      <c r="T22" s="4" t="n"/>
    </row>
    <row r="23">
      <c r="A23" s="2" t="n"/>
      <c r="B23" s="42" t="n"/>
      <c r="C23" s="4" t="n"/>
      <c r="D23" s="2" t="n"/>
      <c r="E23" s="4" t="n"/>
      <c r="F23" s="4" t="n"/>
      <c r="G23" s="4" t="n"/>
      <c r="H23" s="4" t="n"/>
      <c r="I23" s="30" t="n"/>
      <c r="J23" s="30" t="n"/>
      <c r="K23" s="31">
        <f>IF(OR('Lançamentos'!$I23="",'Lançamentos'!$J23=""),"",IFERROR('Lançamentos'!$J23-'Lançamentos'!$I23,0))</f>
        <v/>
      </c>
      <c r="L23" s="30" t="n"/>
      <c r="M23" s="30" t="n"/>
      <c r="N23" s="31">
        <f>IF(OR('Lançamentos'!$L23="",'Lançamentos'!$M23=""),"",MAX(0,'Lançamentos'!$L23-'Lançamentos'!$M23))</f>
        <v/>
      </c>
      <c r="O23" s="7">
        <f>IF('Lançamentos'!$N23="","",IF('Lançamentos'!$N23=0,"VENCIDA",IF('Lançamentos'!$N23&lt;=20,"PRÓXIMA","EM DIA")))</f>
        <v/>
      </c>
      <c r="P23" s="32" t="n"/>
      <c r="Q23" s="33" t="n"/>
      <c r="R23" s="33" t="n"/>
      <c r="S23" s="34">
        <f>IF(AND('Lançamentos'!$Q23="",'Lançamentos'!$R23=""),"",IFERROR('Lançamentos'!$Q23+'Lançamentos'!$R23,0))</f>
        <v/>
      </c>
      <c r="T23" s="4" t="n"/>
    </row>
    <row r="24">
      <c r="A24" s="2" t="n"/>
      <c r="B24" s="42" t="n"/>
      <c r="C24" s="4" t="n"/>
      <c r="D24" s="2" t="n"/>
      <c r="E24" s="4" t="n"/>
      <c r="F24" s="4" t="n"/>
      <c r="G24" s="4" t="n"/>
      <c r="H24" s="4" t="n"/>
      <c r="I24" s="30" t="n"/>
      <c r="J24" s="30" t="n"/>
      <c r="K24" s="31">
        <f>IF(OR('Lançamentos'!$I24="",'Lançamentos'!$J24=""),"",IFERROR('Lançamentos'!$J24-'Lançamentos'!$I24,0))</f>
        <v/>
      </c>
      <c r="L24" s="30" t="n"/>
      <c r="M24" s="30" t="n"/>
      <c r="N24" s="31">
        <f>IF(OR('Lançamentos'!$L24="",'Lançamentos'!$M24=""),"",MAX(0,'Lançamentos'!$L24-'Lançamentos'!$M24))</f>
        <v/>
      </c>
      <c r="O24" s="7">
        <f>IF('Lançamentos'!$N24="","",IF('Lançamentos'!$N24=0,"VENCIDA",IF('Lançamentos'!$N24&lt;=20,"PRÓXIMA","EM DIA")))</f>
        <v/>
      </c>
      <c r="P24" s="32" t="n"/>
      <c r="Q24" s="33" t="n"/>
      <c r="R24" s="33" t="n"/>
      <c r="S24" s="34">
        <f>IF(AND('Lançamentos'!$Q24="",'Lançamentos'!$R24=""),"",IFERROR('Lançamentos'!$Q24+'Lançamentos'!$R24,0))</f>
        <v/>
      </c>
      <c r="T24" s="4" t="n"/>
    </row>
    <row r="25">
      <c r="A25" s="2" t="n"/>
      <c r="B25" s="42" t="n"/>
      <c r="C25" s="4" t="n"/>
      <c r="D25" s="2" t="n"/>
      <c r="E25" s="4" t="n"/>
      <c r="F25" s="4" t="n"/>
      <c r="G25" s="4" t="n"/>
      <c r="H25" s="4" t="n"/>
      <c r="I25" s="30" t="n"/>
      <c r="J25" s="30" t="n"/>
      <c r="K25" s="31">
        <f>IF(OR('Lançamentos'!$I25="",'Lançamentos'!$J25=""),"",IFERROR('Lançamentos'!$J25-'Lançamentos'!$I25,0))</f>
        <v/>
      </c>
      <c r="L25" s="30" t="n"/>
      <c r="M25" s="30" t="n"/>
      <c r="N25" s="31">
        <f>IF(OR('Lançamentos'!$L25="",'Lançamentos'!$M25=""),"",MAX(0,'Lançamentos'!$L25-'Lançamentos'!$M25))</f>
        <v/>
      </c>
      <c r="O25" s="7">
        <f>IF('Lançamentos'!$N25="","",IF('Lançamentos'!$N25=0,"VENCIDA",IF('Lançamentos'!$N25&lt;=20,"PRÓXIMA","EM DIA")))</f>
        <v/>
      </c>
      <c r="P25" s="32" t="n"/>
      <c r="Q25" s="33" t="n"/>
      <c r="R25" s="33" t="n"/>
      <c r="S25" s="34">
        <f>IF(AND('Lançamentos'!$Q25="",'Lançamentos'!$R25=""),"",IFERROR('Lançamentos'!$Q25+'Lançamentos'!$R25,0))</f>
        <v/>
      </c>
      <c r="T25" s="4" t="n"/>
    </row>
    <row r="26">
      <c r="A26" s="2" t="n"/>
      <c r="B26" s="42" t="n"/>
      <c r="C26" s="4" t="n"/>
      <c r="D26" s="2" t="n"/>
      <c r="E26" s="4" t="n"/>
      <c r="F26" s="4" t="n"/>
      <c r="G26" s="4" t="n"/>
      <c r="H26" s="4" t="n"/>
      <c r="I26" s="30" t="n"/>
      <c r="J26" s="30" t="n"/>
      <c r="K26" s="31">
        <f>IF(OR('Lançamentos'!$I26="",'Lançamentos'!$J26=""),"",IFERROR('Lançamentos'!$J26-'Lançamentos'!$I26,0))</f>
        <v/>
      </c>
      <c r="L26" s="30" t="n"/>
      <c r="M26" s="30" t="n"/>
      <c r="N26" s="31">
        <f>IF(OR('Lançamentos'!$L26="",'Lançamentos'!$M26=""),"",MAX(0,'Lançamentos'!$L26-'Lançamentos'!$M26))</f>
        <v/>
      </c>
      <c r="O26" s="7">
        <f>IF('Lançamentos'!$N26="","",IF('Lançamentos'!$N26=0,"VENCIDA",IF('Lançamentos'!$N26&lt;=20,"PRÓXIMA","EM DIA")))</f>
        <v/>
      </c>
      <c r="P26" s="32" t="n"/>
      <c r="Q26" s="33" t="n"/>
      <c r="R26" s="33" t="n"/>
      <c r="S26" s="34">
        <f>IF(AND('Lançamentos'!$Q26="",'Lançamentos'!$R26=""),"",IFERROR('Lançamentos'!$Q26+'Lançamentos'!$R26,0))</f>
        <v/>
      </c>
      <c r="T26" s="4" t="n"/>
    </row>
    <row r="27">
      <c r="A27" s="2" t="n"/>
      <c r="B27" s="42" t="n"/>
      <c r="C27" s="4" t="n"/>
      <c r="D27" s="2" t="n"/>
      <c r="E27" s="4" t="n"/>
      <c r="F27" s="4" t="n"/>
      <c r="G27" s="4" t="n"/>
      <c r="H27" s="4" t="n"/>
      <c r="I27" s="30" t="n"/>
      <c r="J27" s="30" t="n"/>
      <c r="K27" s="31">
        <f>IF(OR('Lançamentos'!$I27="",'Lançamentos'!$J27=""),"",IFERROR('Lançamentos'!$J27-'Lançamentos'!$I27,0))</f>
        <v/>
      </c>
      <c r="L27" s="30" t="n"/>
      <c r="M27" s="30" t="n"/>
      <c r="N27" s="31">
        <f>IF(OR('Lançamentos'!$L27="",'Lançamentos'!$M27=""),"",MAX(0,'Lançamentos'!$L27-'Lançamentos'!$M27))</f>
        <v/>
      </c>
      <c r="O27" s="7">
        <f>IF('Lançamentos'!$N27="","",IF('Lançamentos'!$N27=0,"VENCIDA",IF('Lançamentos'!$N27&lt;=20,"PRÓXIMA","EM DIA")))</f>
        <v/>
      </c>
      <c r="P27" s="32" t="n"/>
      <c r="Q27" s="33" t="n"/>
      <c r="R27" s="33" t="n"/>
      <c r="S27" s="34">
        <f>IF(AND('Lançamentos'!$Q27="",'Lançamentos'!$R27=""),"",IFERROR('Lançamentos'!$Q27+'Lançamentos'!$R27,0))</f>
        <v/>
      </c>
      <c r="T27" s="4" t="n"/>
    </row>
    <row r="28">
      <c r="A28" s="2" t="n"/>
      <c r="B28" s="42" t="n"/>
      <c r="C28" s="4" t="n"/>
      <c r="D28" s="2" t="n"/>
      <c r="E28" s="4" t="n"/>
      <c r="F28" s="4" t="n"/>
      <c r="G28" s="4" t="n"/>
      <c r="H28" s="4" t="n"/>
      <c r="I28" s="30" t="n"/>
      <c r="J28" s="30" t="n"/>
      <c r="K28" s="31">
        <f>IF(OR('Lançamentos'!$I28="",'Lançamentos'!$J28=""),"",IFERROR('Lançamentos'!$J28-'Lançamentos'!$I28,0))</f>
        <v/>
      </c>
      <c r="L28" s="30" t="n"/>
      <c r="M28" s="30" t="n"/>
      <c r="N28" s="31">
        <f>IF(OR('Lançamentos'!$L28="",'Lançamentos'!$M28=""),"",MAX(0,'Lançamentos'!$L28-'Lançamentos'!$M28))</f>
        <v/>
      </c>
      <c r="O28" s="7">
        <f>IF('Lançamentos'!$N28="","",IF('Lançamentos'!$N28=0,"VENCIDA",IF('Lançamentos'!$N28&lt;=20,"PRÓXIMA","EM DIA")))</f>
        <v/>
      </c>
      <c r="P28" s="32" t="n"/>
      <c r="Q28" s="33" t="n"/>
      <c r="R28" s="33" t="n"/>
      <c r="S28" s="34">
        <f>IF(AND('Lançamentos'!$Q28="",'Lançamentos'!$R28=""),"",IFERROR('Lançamentos'!$Q28+'Lançamentos'!$R28,0))</f>
        <v/>
      </c>
      <c r="T28" s="4" t="n"/>
    </row>
    <row r="29">
      <c r="A29" s="2" t="n"/>
      <c r="B29" s="42" t="n"/>
      <c r="C29" s="4" t="n"/>
      <c r="D29" s="2" t="n"/>
      <c r="E29" s="4" t="n"/>
      <c r="F29" s="4" t="n"/>
      <c r="G29" s="4" t="n"/>
      <c r="H29" s="4" t="n"/>
      <c r="I29" s="30" t="n"/>
      <c r="J29" s="30" t="n"/>
      <c r="K29" s="31">
        <f>IF(OR('Lançamentos'!$I29="",'Lançamentos'!$J29=""),"",IFERROR('Lançamentos'!$J29-'Lançamentos'!$I29,0))</f>
        <v/>
      </c>
      <c r="L29" s="30" t="n"/>
      <c r="M29" s="30" t="n"/>
      <c r="N29" s="31">
        <f>IF(OR('Lançamentos'!$L29="",'Lançamentos'!$M29=""),"",MAX(0,'Lançamentos'!$L29-'Lançamentos'!$M29))</f>
        <v/>
      </c>
      <c r="O29" s="7">
        <f>IF('Lançamentos'!$N29="","",IF('Lançamentos'!$N29=0,"VENCIDA",IF('Lançamentos'!$N29&lt;=20,"PRÓXIMA","EM DIA")))</f>
        <v/>
      </c>
      <c r="P29" s="32" t="n"/>
      <c r="Q29" s="33" t="n"/>
      <c r="R29" s="33" t="n"/>
      <c r="S29" s="34">
        <f>IF(AND('Lançamentos'!$Q29="",'Lançamentos'!$R29=""),"",IFERROR('Lançamentos'!$Q29+'Lançamentos'!$R29,0))</f>
        <v/>
      </c>
      <c r="T29" s="4" t="n"/>
    </row>
    <row r="30">
      <c r="A30" s="2" t="n"/>
      <c r="B30" s="42" t="n"/>
      <c r="C30" s="4" t="n"/>
      <c r="D30" s="2" t="n"/>
      <c r="E30" s="4" t="n"/>
      <c r="F30" s="4" t="n"/>
      <c r="G30" s="4" t="n"/>
      <c r="H30" s="4" t="n"/>
      <c r="I30" s="30" t="n"/>
      <c r="J30" s="30" t="n"/>
      <c r="K30" s="31">
        <f>IF(OR('Lançamentos'!$I30="",'Lançamentos'!$J30=""),"",IFERROR('Lançamentos'!$J30-'Lançamentos'!$I30,0))</f>
        <v/>
      </c>
      <c r="L30" s="30" t="n"/>
      <c r="M30" s="30" t="n"/>
      <c r="N30" s="31">
        <f>IF(OR('Lançamentos'!$L30="",'Lançamentos'!$M30=""),"",MAX(0,'Lançamentos'!$L30-'Lançamentos'!$M30))</f>
        <v/>
      </c>
      <c r="O30" s="7">
        <f>IF('Lançamentos'!$N30="","",IF('Lançamentos'!$N30=0,"VENCIDA",IF('Lançamentos'!$N30&lt;=20,"PRÓXIMA","EM DIA")))</f>
        <v/>
      </c>
      <c r="P30" s="32" t="n"/>
      <c r="Q30" s="33" t="n"/>
      <c r="R30" s="33" t="n"/>
      <c r="S30" s="34">
        <f>IF(AND('Lançamentos'!$Q30="",'Lançamentos'!$R30=""),"",IFERROR('Lançamentos'!$Q30+'Lançamentos'!$R30,0))</f>
        <v/>
      </c>
      <c r="T30" s="4" t="n"/>
    </row>
    <row r="31">
      <c r="A31" s="2" t="n"/>
      <c r="B31" s="42" t="n"/>
      <c r="C31" s="4" t="n"/>
      <c r="D31" s="2" t="n"/>
      <c r="E31" s="4" t="n"/>
      <c r="F31" s="4" t="n"/>
      <c r="G31" s="4" t="n"/>
      <c r="H31" s="4" t="n"/>
      <c r="I31" s="30" t="n"/>
      <c r="J31" s="30" t="n"/>
      <c r="K31" s="31">
        <f>IF(OR('Lançamentos'!$I31="",'Lançamentos'!$J31=""),"",IFERROR('Lançamentos'!$J31-'Lançamentos'!$I31,0))</f>
        <v/>
      </c>
      <c r="L31" s="30" t="n"/>
      <c r="M31" s="30" t="n"/>
      <c r="N31" s="31">
        <f>IF(OR('Lançamentos'!$L31="",'Lançamentos'!$M31=""),"",MAX(0,'Lançamentos'!$L31-'Lançamentos'!$M31))</f>
        <v/>
      </c>
      <c r="O31" s="7">
        <f>IF('Lançamentos'!$N31="","",IF('Lançamentos'!$N31=0,"VENCIDA",IF('Lançamentos'!$N31&lt;=20,"PRÓXIMA","EM DIA")))</f>
        <v/>
      </c>
      <c r="P31" s="32" t="n"/>
      <c r="Q31" s="33" t="n"/>
      <c r="R31" s="33" t="n"/>
      <c r="S31" s="34">
        <f>IF(AND('Lançamentos'!$Q31="",'Lançamentos'!$R31=""),"",IFERROR('Lançamentos'!$Q31+'Lançamentos'!$R31,0))</f>
        <v/>
      </c>
      <c r="T31" s="4" t="n"/>
    </row>
    <row r="32">
      <c r="A32" s="2" t="n"/>
      <c r="B32" s="42" t="n"/>
      <c r="C32" s="4" t="n"/>
      <c r="D32" s="2" t="n"/>
      <c r="E32" s="4" t="n"/>
      <c r="F32" s="4" t="n"/>
      <c r="G32" s="4" t="n"/>
      <c r="H32" s="4" t="n"/>
      <c r="I32" s="30" t="n"/>
      <c r="J32" s="30" t="n"/>
      <c r="K32" s="31">
        <f>IF(OR('Lançamentos'!$I32="",'Lançamentos'!$J32=""),"",IFERROR('Lançamentos'!$J32-'Lançamentos'!$I32,0))</f>
        <v/>
      </c>
      <c r="L32" s="30" t="n"/>
      <c r="M32" s="30" t="n"/>
      <c r="N32" s="31">
        <f>IF(OR('Lançamentos'!$L32="",'Lançamentos'!$M32=""),"",MAX(0,'Lançamentos'!$L32-'Lançamentos'!$M32))</f>
        <v/>
      </c>
      <c r="O32" s="7">
        <f>IF('Lançamentos'!$N32="","",IF('Lançamentos'!$N32=0,"VENCIDA",IF('Lançamentos'!$N32&lt;=20,"PRÓXIMA","EM DIA")))</f>
        <v/>
      </c>
      <c r="P32" s="32" t="n"/>
      <c r="Q32" s="33" t="n"/>
      <c r="R32" s="33" t="n"/>
      <c r="S32" s="34">
        <f>IF(AND('Lançamentos'!$Q32="",'Lançamentos'!$R32=""),"",IFERROR('Lançamentos'!$Q32+'Lançamentos'!$R32,0))</f>
        <v/>
      </c>
      <c r="T32" s="4" t="n"/>
    </row>
    <row r="33">
      <c r="A33" s="2" t="n"/>
      <c r="B33" s="42" t="n"/>
      <c r="C33" s="4" t="n"/>
      <c r="D33" s="2" t="n"/>
      <c r="E33" s="4" t="n"/>
      <c r="F33" s="4" t="n"/>
      <c r="G33" s="4" t="n"/>
      <c r="H33" s="4" t="n"/>
      <c r="I33" s="30" t="n"/>
      <c r="J33" s="30" t="n"/>
      <c r="K33" s="31">
        <f>IF(OR('Lançamentos'!$I33="",'Lançamentos'!$J33=""),"",IFERROR('Lançamentos'!$J33-'Lançamentos'!$I33,0))</f>
        <v/>
      </c>
      <c r="L33" s="30" t="n"/>
      <c r="M33" s="30" t="n"/>
      <c r="N33" s="31">
        <f>IF(OR('Lançamentos'!$L33="",'Lançamentos'!$M33=""),"",MAX(0,'Lançamentos'!$L33-'Lançamentos'!$M33))</f>
        <v/>
      </c>
      <c r="O33" s="7">
        <f>IF('Lançamentos'!$N33="","",IF('Lançamentos'!$N33=0,"VENCIDA",IF('Lançamentos'!$N33&lt;=20,"PRÓXIMA","EM DIA")))</f>
        <v/>
      </c>
      <c r="P33" s="32" t="n"/>
      <c r="Q33" s="33" t="n"/>
      <c r="R33" s="33" t="n"/>
      <c r="S33" s="34">
        <f>IF(AND('Lançamentos'!$Q33="",'Lançamentos'!$R33=""),"",IFERROR('Lançamentos'!$Q33+'Lançamentos'!$R33,0))</f>
        <v/>
      </c>
      <c r="T33" s="4" t="n"/>
    </row>
    <row r="34">
      <c r="A34" s="2" t="n"/>
      <c r="B34" s="42" t="n"/>
      <c r="C34" s="4" t="n"/>
      <c r="D34" s="2" t="n"/>
      <c r="E34" s="4" t="n"/>
      <c r="F34" s="4" t="n"/>
      <c r="G34" s="4" t="n"/>
      <c r="H34" s="4" t="n"/>
      <c r="I34" s="30" t="n"/>
      <c r="J34" s="30" t="n"/>
      <c r="K34" s="31">
        <f>IF(OR('Lançamentos'!$I34="",'Lançamentos'!$J34=""),"",IFERROR('Lançamentos'!$J34-'Lançamentos'!$I34,0))</f>
        <v/>
      </c>
      <c r="L34" s="30" t="n"/>
      <c r="M34" s="30" t="n"/>
      <c r="N34" s="31">
        <f>IF(OR('Lançamentos'!$L34="",'Lançamentos'!$M34=""),"",MAX(0,'Lançamentos'!$L34-'Lançamentos'!$M34))</f>
        <v/>
      </c>
      <c r="O34" s="7">
        <f>IF('Lançamentos'!$N34="","",IF('Lançamentos'!$N34=0,"VENCIDA",IF('Lançamentos'!$N34&lt;=20,"PRÓXIMA","EM DIA")))</f>
        <v/>
      </c>
      <c r="P34" s="32" t="n"/>
      <c r="Q34" s="33" t="n"/>
      <c r="R34" s="33" t="n"/>
      <c r="S34" s="34">
        <f>IF(AND('Lançamentos'!$Q34="",'Lançamentos'!$R34=""),"",IFERROR('Lançamentos'!$Q34+'Lançamentos'!$R34,0))</f>
        <v/>
      </c>
      <c r="T34" s="4" t="n"/>
    </row>
    <row r="35">
      <c r="A35" s="2" t="n"/>
      <c r="B35" s="42" t="n"/>
      <c r="C35" s="4" t="n"/>
      <c r="D35" s="2" t="n"/>
      <c r="E35" s="4" t="n"/>
      <c r="F35" s="4" t="n"/>
      <c r="G35" s="4" t="n"/>
      <c r="H35" s="4" t="n"/>
      <c r="I35" s="30" t="n"/>
      <c r="J35" s="30" t="n"/>
      <c r="K35" s="31">
        <f>IF(OR('Lançamentos'!$I35="",'Lançamentos'!$J35=""),"",IFERROR('Lançamentos'!$J35-'Lançamentos'!$I35,0))</f>
        <v/>
      </c>
      <c r="L35" s="30" t="n"/>
      <c r="M35" s="30" t="n"/>
      <c r="N35" s="31">
        <f>IF(OR('Lançamentos'!$L35="",'Lançamentos'!$M35=""),"",MAX(0,'Lançamentos'!$L35-'Lançamentos'!$M35))</f>
        <v/>
      </c>
      <c r="O35" s="7">
        <f>IF('Lançamentos'!$N35="","",IF('Lançamentos'!$N35=0,"VENCIDA",IF('Lançamentos'!$N35&lt;=20,"PRÓXIMA","EM DIA")))</f>
        <v/>
      </c>
      <c r="P35" s="32" t="n"/>
      <c r="Q35" s="33" t="n"/>
      <c r="R35" s="33" t="n"/>
      <c r="S35" s="34">
        <f>IF(AND('Lançamentos'!$Q35="",'Lançamentos'!$R35=""),"",IFERROR('Lançamentos'!$Q35+'Lançamentos'!$R35,0))</f>
        <v/>
      </c>
      <c r="T35" s="4" t="n"/>
    </row>
    <row r="36">
      <c r="A36" s="2" t="n"/>
      <c r="B36" s="42" t="n"/>
      <c r="C36" s="4" t="n"/>
      <c r="D36" s="2" t="n"/>
      <c r="E36" s="4" t="n"/>
      <c r="F36" s="4" t="n"/>
      <c r="G36" s="4" t="n"/>
      <c r="H36" s="4" t="n"/>
      <c r="I36" s="30" t="n"/>
      <c r="J36" s="30" t="n"/>
      <c r="K36" s="31">
        <f>IF(OR('Lançamentos'!$I36="",'Lançamentos'!$J36=""),"",IFERROR('Lançamentos'!$J36-'Lançamentos'!$I36,0))</f>
        <v/>
      </c>
      <c r="L36" s="30" t="n"/>
      <c r="M36" s="30" t="n"/>
      <c r="N36" s="31">
        <f>IF(OR('Lançamentos'!$L36="",'Lançamentos'!$M36=""),"",MAX(0,'Lançamentos'!$L36-'Lançamentos'!$M36))</f>
        <v/>
      </c>
      <c r="O36" s="7">
        <f>IF('Lançamentos'!$N36="","",IF('Lançamentos'!$N36=0,"VENCIDA",IF('Lançamentos'!$N36&lt;=20,"PRÓXIMA","EM DIA")))</f>
        <v/>
      </c>
      <c r="P36" s="32" t="n"/>
      <c r="Q36" s="33" t="n"/>
      <c r="R36" s="33" t="n"/>
      <c r="S36" s="34">
        <f>IF(AND('Lançamentos'!$Q36="",'Lançamentos'!$R36=""),"",IFERROR('Lançamentos'!$Q36+'Lançamentos'!$R36,0))</f>
        <v/>
      </c>
      <c r="T36" s="4" t="n"/>
    </row>
    <row r="37">
      <c r="A37" s="2" t="n"/>
      <c r="B37" s="42" t="n"/>
      <c r="C37" s="4" t="n"/>
      <c r="D37" s="2" t="n"/>
      <c r="E37" s="4" t="n"/>
      <c r="F37" s="4" t="n"/>
      <c r="G37" s="4" t="n"/>
      <c r="H37" s="4" t="n"/>
      <c r="I37" s="30" t="n"/>
      <c r="J37" s="30" t="n"/>
      <c r="K37" s="31">
        <f>IF(OR('Lançamentos'!$I37="",'Lançamentos'!$J37=""),"",IFERROR('Lançamentos'!$J37-'Lançamentos'!$I37,0))</f>
        <v/>
      </c>
      <c r="L37" s="30" t="n"/>
      <c r="M37" s="30" t="n"/>
      <c r="N37" s="31">
        <f>IF(OR('Lançamentos'!$L37="",'Lançamentos'!$M37=""),"",MAX(0,'Lançamentos'!$L37-'Lançamentos'!$M37))</f>
        <v/>
      </c>
      <c r="O37" s="7">
        <f>IF('Lançamentos'!$N37="","",IF('Lançamentos'!$N37=0,"VENCIDA",IF('Lançamentos'!$N37&lt;=20,"PRÓXIMA","EM DIA")))</f>
        <v/>
      </c>
      <c r="P37" s="32" t="n"/>
      <c r="Q37" s="33" t="n"/>
      <c r="R37" s="33" t="n"/>
      <c r="S37" s="34">
        <f>IF(AND('Lançamentos'!$Q37="",'Lançamentos'!$R37=""),"",IFERROR('Lançamentos'!$Q37+'Lançamentos'!$R37,0))</f>
        <v/>
      </c>
      <c r="T37" s="4" t="n"/>
    </row>
    <row r="38">
      <c r="A38" s="2" t="n"/>
      <c r="B38" s="42" t="n"/>
      <c r="C38" s="4" t="n"/>
      <c r="D38" s="2" t="n"/>
      <c r="E38" s="4" t="n"/>
      <c r="F38" s="4" t="n"/>
      <c r="G38" s="4" t="n"/>
      <c r="H38" s="4" t="n"/>
      <c r="I38" s="30" t="n"/>
      <c r="J38" s="30" t="n"/>
      <c r="K38" s="31">
        <f>IF(OR('Lançamentos'!$I38="",'Lançamentos'!$J38=""),"",IFERROR('Lançamentos'!$J38-'Lançamentos'!$I38,0))</f>
        <v/>
      </c>
      <c r="L38" s="30" t="n"/>
      <c r="M38" s="30" t="n"/>
      <c r="N38" s="31">
        <f>IF(OR('Lançamentos'!$L38="",'Lançamentos'!$M38=""),"",MAX(0,'Lançamentos'!$L38-'Lançamentos'!$M38))</f>
        <v/>
      </c>
      <c r="O38" s="7">
        <f>IF('Lançamentos'!$N38="","",IF('Lançamentos'!$N38=0,"VENCIDA",IF('Lançamentos'!$N38&lt;=20,"PRÓXIMA","EM DIA")))</f>
        <v/>
      </c>
      <c r="P38" s="32" t="n"/>
      <c r="Q38" s="33" t="n"/>
      <c r="R38" s="33" t="n"/>
      <c r="S38" s="34">
        <f>IF(AND('Lançamentos'!$Q38="",'Lançamentos'!$R38=""),"",IFERROR('Lançamentos'!$Q38+'Lançamentos'!$R38,0))</f>
        <v/>
      </c>
      <c r="T38" s="4" t="n"/>
    </row>
    <row r="39">
      <c r="A39" s="2" t="n"/>
      <c r="B39" s="42" t="n"/>
      <c r="C39" s="4" t="n"/>
      <c r="D39" s="2" t="n"/>
      <c r="E39" s="4" t="n"/>
      <c r="F39" s="4" t="n"/>
      <c r="G39" s="4" t="n"/>
      <c r="H39" s="4" t="n"/>
      <c r="I39" s="30" t="n"/>
      <c r="J39" s="30" t="n"/>
      <c r="K39" s="31">
        <f>IF(OR('Lançamentos'!$I39="",'Lançamentos'!$J39=""),"",IFERROR('Lançamentos'!$J39-'Lançamentos'!$I39,0))</f>
        <v/>
      </c>
      <c r="L39" s="30" t="n"/>
      <c r="M39" s="30" t="n"/>
      <c r="N39" s="31">
        <f>IF(OR('Lançamentos'!$L39="",'Lançamentos'!$M39=""),"",MAX(0,'Lançamentos'!$L39-'Lançamentos'!$M39))</f>
        <v/>
      </c>
      <c r="O39" s="7">
        <f>IF('Lançamentos'!$N39="","",IF('Lançamentos'!$N39=0,"VENCIDA",IF('Lançamentos'!$N39&lt;=20,"PRÓXIMA","EM DIA")))</f>
        <v/>
      </c>
      <c r="P39" s="32" t="n"/>
      <c r="Q39" s="33" t="n"/>
      <c r="R39" s="33" t="n"/>
      <c r="S39" s="34">
        <f>IF(AND('Lançamentos'!$Q39="",'Lançamentos'!$R39=""),"",IFERROR('Lançamentos'!$Q39+'Lançamentos'!$R39,0))</f>
        <v/>
      </c>
      <c r="T39" s="4" t="n"/>
    </row>
    <row r="40">
      <c r="A40" s="2" t="n"/>
      <c r="B40" s="42" t="n"/>
      <c r="C40" s="4" t="n"/>
      <c r="D40" s="2" t="n"/>
      <c r="E40" s="4" t="n"/>
      <c r="F40" s="4" t="n"/>
      <c r="G40" s="4" t="n"/>
      <c r="H40" s="4" t="n"/>
      <c r="I40" s="30" t="n"/>
      <c r="J40" s="30" t="n"/>
      <c r="K40" s="31">
        <f>IF(OR('Lançamentos'!$I40="",'Lançamentos'!$J40=""),"",IFERROR('Lançamentos'!$J40-'Lançamentos'!$I40,0))</f>
        <v/>
      </c>
      <c r="L40" s="30" t="n"/>
      <c r="M40" s="30" t="n"/>
      <c r="N40" s="31">
        <f>IF(OR('Lançamentos'!$L40="",'Lançamentos'!$M40=""),"",MAX(0,'Lançamentos'!$L40-'Lançamentos'!$M40))</f>
        <v/>
      </c>
      <c r="O40" s="7">
        <f>IF('Lançamentos'!$N40="","",IF('Lançamentos'!$N40=0,"VENCIDA",IF('Lançamentos'!$N40&lt;=20,"PRÓXIMA","EM DIA")))</f>
        <v/>
      </c>
      <c r="P40" s="32" t="n"/>
      <c r="Q40" s="33" t="n"/>
      <c r="R40" s="33" t="n"/>
      <c r="S40" s="34">
        <f>IF(AND('Lançamentos'!$Q40="",'Lançamentos'!$R40=""),"",IFERROR('Lançamentos'!$Q40+'Lançamentos'!$R40,0))</f>
        <v/>
      </c>
      <c r="T40" s="4" t="n"/>
    </row>
    <row r="41">
      <c r="A41" s="2" t="n"/>
      <c r="B41" s="42" t="n"/>
      <c r="C41" s="4" t="n"/>
      <c r="D41" s="2" t="n"/>
      <c r="E41" s="4" t="n"/>
      <c r="F41" s="4" t="n"/>
      <c r="G41" s="4" t="n"/>
      <c r="H41" s="4" t="n"/>
      <c r="I41" s="30" t="n"/>
      <c r="J41" s="30" t="n"/>
      <c r="K41" s="31">
        <f>IF(OR('Lançamentos'!$I41="",'Lançamentos'!$J41=""),"",IFERROR('Lançamentos'!$J41-'Lançamentos'!$I41,0))</f>
        <v/>
      </c>
      <c r="L41" s="30" t="n"/>
      <c r="M41" s="30" t="n"/>
      <c r="N41" s="31">
        <f>IF(OR('Lançamentos'!$L41="",'Lançamentos'!$M41=""),"",MAX(0,'Lançamentos'!$L41-'Lançamentos'!$M41))</f>
        <v/>
      </c>
      <c r="O41" s="7">
        <f>IF('Lançamentos'!$N41="","",IF('Lançamentos'!$N41=0,"VENCIDA",IF('Lançamentos'!$N41&lt;=20,"PRÓXIMA","EM DIA")))</f>
        <v/>
      </c>
      <c r="P41" s="32" t="n"/>
      <c r="Q41" s="33" t="n"/>
      <c r="R41" s="33" t="n"/>
      <c r="S41" s="34">
        <f>IF(AND('Lançamentos'!$Q41="",'Lançamentos'!$R41=""),"",IFERROR('Lançamentos'!$Q41+'Lançamentos'!$R41,0))</f>
        <v/>
      </c>
      <c r="T41" s="4" t="n"/>
    </row>
    <row r="42">
      <c r="A42" s="2" t="n"/>
      <c r="B42" s="42" t="n"/>
      <c r="C42" s="4" t="n"/>
      <c r="D42" s="2" t="n"/>
      <c r="E42" s="4" t="n"/>
      <c r="F42" s="4" t="n"/>
      <c r="G42" s="4" t="n"/>
      <c r="H42" s="4" t="n"/>
      <c r="I42" s="30" t="n"/>
      <c r="J42" s="30" t="n"/>
      <c r="K42" s="31">
        <f>IF(OR('Lançamentos'!$I42="",'Lançamentos'!$J42=""),"",IFERROR('Lançamentos'!$J42-'Lançamentos'!$I42,0))</f>
        <v/>
      </c>
      <c r="L42" s="30" t="n"/>
      <c r="M42" s="30" t="n"/>
      <c r="N42" s="31">
        <f>IF(OR('Lançamentos'!$L42="",'Lançamentos'!$M42=""),"",MAX(0,'Lançamentos'!$L42-'Lançamentos'!$M42))</f>
        <v/>
      </c>
      <c r="O42" s="7">
        <f>IF('Lançamentos'!$N42="","",IF('Lançamentos'!$N42=0,"VENCIDA",IF('Lançamentos'!$N42&lt;=20,"PRÓXIMA","EM DIA")))</f>
        <v/>
      </c>
      <c r="P42" s="32" t="n"/>
      <c r="Q42" s="33" t="n"/>
      <c r="R42" s="33" t="n"/>
      <c r="S42" s="34">
        <f>IF(AND('Lançamentos'!$Q42="",'Lançamentos'!$R42=""),"",IFERROR('Lançamentos'!$Q42+'Lançamentos'!$R42,0))</f>
        <v/>
      </c>
      <c r="T42" s="4" t="n"/>
    </row>
    <row r="43">
      <c r="A43" s="2" t="n"/>
      <c r="B43" s="42" t="n"/>
      <c r="C43" s="4" t="n"/>
      <c r="D43" s="2" t="n"/>
      <c r="E43" s="4" t="n"/>
      <c r="F43" s="4" t="n"/>
      <c r="G43" s="4" t="n"/>
      <c r="H43" s="4" t="n"/>
      <c r="I43" s="30" t="n"/>
      <c r="J43" s="30" t="n"/>
      <c r="K43" s="31">
        <f>IF(OR('Lançamentos'!$I43="",'Lançamentos'!$J43=""),"",IFERROR('Lançamentos'!$J43-'Lançamentos'!$I43,0))</f>
        <v/>
      </c>
      <c r="L43" s="30" t="n"/>
      <c r="M43" s="30" t="n"/>
      <c r="N43" s="31">
        <f>IF(OR('Lançamentos'!$L43="",'Lançamentos'!$M43=""),"",MAX(0,'Lançamentos'!$L43-'Lançamentos'!$M43))</f>
        <v/>
      </c>
      <c r="O43" s="7">
        <f>IF('Lançamentos'!$N43="","",IF('Lançamentos'!$N43=0,"VENCIDA",IF('Lançamentos'!$N43&lt;=20,"PRÓXIMA","EM DIA")))</f>
        <v/>
      </c>
      <c r="P43" s="32" t="n"/>
      <c r="Q43" s="33" t="n"/>
      <c r="R43" s="33" t="n"/>
      <c r="S43" s="34">
        <f>IF(AND('Lançamentos'!$Q43="",'Lançamentos'!$R43=""),"",IFERROR('Lançamentos'!$Q43+'Lançamentos'!$R43,0))</f>
        <v/>
      </c>
      <c r="T43" s="4" t="n"/>
    </row>
    <row r="44">
      <c r="A44" s="2" t="n"/>
      <c r="B44" s="42" t="n"/>
      <c r="C44" s="4" t="n"/>
      <c r="D44" s="2" t="n"/>
      <c r="E44" s="4" t="n"/>
      <c r="F44" s="4" t="n"/>
      <c r="G44" s="4" t="n"/>
      <c r="H44" s="4" t="n"/>
      <c r="I44" s="30" t="n"/>
      <c r="J44" s="30" t="n"/>
      <c r="K44" s="31">
        <f>IF(OR('Lançamentos'!$I44="",'Lançamentos'!$J44=""),"",IFERROR('Lançamentos'!$J44-'Lançamentos'!$I44,0))</f>
        <v/>
      </c>
      <c r="L44" s="30" t="n"/>
      <c r="M44" s="30" t="n"/>
      <c r="N44" s="31">
        <f>IF(OR('Lançamentos'!$L44="",'Lançamentos'!$M44=""),"",MAX(0,'Lançamentos'!$L44-'Lançamentos'!$M44))</f>
        <v/>
      </c>
      <c r="O44" s="7">
        <f>IF('Lançamentos'!$N44="","",IF('Lançamentos'!$N44=0,"VENCIDA",IF('Lançamentos'!$N44&lt;=20,"PRÓXIMA","EM DIA")))</f>
        <v/>
      </c>
      <c r="P44" s="32" t="n"/>
      <c r="Q44" s="33" t="n"/>
      <c r="R44" s="33" t="n"/>
      <c r="S44" s="34">
        <f>IF(AND('Lançamentos'!$Q44="",'Lançamentos'!$R44=""),"",IFERROR('Lançamentos'!$Q44+'Lançamentos'!$R44,0))</f>
        <v/>
      </c>
      <c r="T44" s="4" t="n"/>
    </row>
    <row r="45">
      <c r="A45" s="2" t="n"/>
      <c r="B45" s="42" t="n"/>
      <c r="C45" s="4" t="n"/>
      <c r="D45" s="2" t="n"/>
      <c r="E45" s="4" t="n"/>
      <c r="F45" s="4" t="n"/>
      <c r="G45" s="4" t="n"/>
      <c r="H45" s="4" t="n"/>
      <c r="I45" s="30" t="n"/>
      <c r="J45" s="30" t="n"/>
      <c r="K45" s="31">
        <f>IF(OR('Lançamentos'!$I45="",'Lançamentos'!$J45=""),"",IFERROR('Lançamentos'!$J45-'Lançamentos'!$I45,0))</f>
        <v/>
      </c>
      <c r="L45" s="30" t="n"/>
      <c r="M45" s="30" t="n"/>
      <c r="N45" s="31">
        <f>IF(OR('Lançamentos'!$L45="",'Lançamentos'!$M45=""),"",MAX(0,'Lançamentos'!$L45-'Lançamentos'!$M45))</f>
        <v/>
      </c>
      <c r="O45" s="7">
        <f>IF('Lançamentos'!$N45="","",IF('Lançamentos'!$N45=0,"VENCIDA",IF('Lançamentos'!$N45&lt;=20,"PRÓXIMA","EM DIA")))</f>
        <v/>
      </c>
      <c r="P45" s="32" t="n"/>
      <c r="Q45" s="33" t="n"/>
      <c r="R45" s="33" t="n"/>
      <c r="S45" s="34">
        <f>IF(AND('Lançamentos'!$Q45="",'Lançamentos'!$R45=""),"",IFERROR('Lançamentos'!$Q45+'Lançamentos'!$R45,0))</f>
        <v/>
      </c>
      <c r="T45" s="4" t="n"/>
    </row>
    <row r="46">
      <c r="A46" s="2" t="n"/>
      <c r="B46" s="42" t="n"/>
      <c r="C46" s="4" t="n"/>
      <c r="D46" s="2" t="n"/>
      <c r="E46" s="4" t="n"/>
      <c r="F46" s="4" t="n"/>
      <c r="G46" s="4" t="n"/>
      <c r="H46" s="4" t="n"/>
      <c r="I46" s="30" t="n"/>
      <c r="J46" s="30" t="n"/>
      <c r="K46" s="31">
        <f>IF(OR('Lançamentos'!$I46="",'Lançamentos'!$J46=""),"",IFERROR('Lançamentos'!$J46-'Lançamentos'!$I46,0))</f>
        <v/>
      </c>
      <c r="L46" s="30" t="n"/>
      <c r="M46" s="30" t="n"/>
      <c r="N46" s="31">
        <f>IF(OR('Lançamentos'!$L46="",'Lançamentos'!$M46=""),"",MAX(0,'Lançamentos'!$L46-'Lançamentos'!$M46))</f>
        <v/>
      </c>
      <c r="O46" s="7">
        <f>IF('Lançamentos'!$N46="","",IF('Lançamentos'!$N46=0,"VENCIDA",IF('Lançamentos'!$N46&lt;=20,"PRÓXIMA","EM DIA")))</f>
        <v/>
      </c>
      <c r="P46" s="32" t="n"/>
      <c r="Q46" s="33" t="n"/>
      <c r="R46" s="33" t="n"/>
      <c r="S46" s="34">
        <f>IF(AND('Lançamentos'!$Q46="",'Lançamentos'!$R46=""),"",IFERROR('Lançamentos'!$Q46+'Lançamentos'!$R46,0))</f>
        <v/>
      </c>
      <c r="T46" s="4" t="n"/>
    </row>
    <row r="47">
      <c r="A47" s="2" t="n"/>
      <c r="B47" s="42" t="n"/>
      <c r="C47" s="4" t="n"/>
      <c r="D47" s="2" t="n"/>
      <c r="E47" s="4" t="n"/>
      <c r="F47" s="4" t="n"/>
      <c r="G47" s="4" t="n"/>
      <c r="H47" s="4" t="n"/>
      <c r="I47" s="30" t="n"/>
      <c r="J47" s="30" t="n"/>
      <c r="K47" s="31">
        <f>IF(OR('Lançamentos'!$I47="",'Lançamentos'!$J47=""),"",IFERROR('Lançamentos'!$J47-'Lançamentos'!$I47,0))</f>
        <v/>
      </c>
      <c r="L47" s="30" t="n"/>
      <c r="M47" s="30" t="n"/>
      <c r="N47" s="31">
        <f>IF(OR('Lançamentos'!$L47="",'Lançamentos'!$M47=""),"",MAX(0,'Lançamentos'!$L47-'Lançamentos'!$M47))</f>
        <v/>
      </c>
      <c r="O47" s="7">
        <f>IF('Lançamentos'!$N47="","",IF('Lançamentos'!$N47=0,"VENCIDA",IF('Lançamentos'!$N47&lt;=20,"PRÓXIMA","EM DIA")))</f>
        <v/>
      </c>
      <c r="P47" s="32" t="n"/>
      <c r="Q47" s="33" t="n"/>
      <c r="R47" s="33" t="n"/>
      <c r="S47" s="34">
        <f>IF(AND('Lançamentos'!$Q47="",'Lançamentos'!$R47=""),"",IFERROR('Lançamentos'!$Q47+'Lançamentos'!$R47,0))</f>
        <v/>
      </c>
      <c r="T47" s="4" t="n"/>
    </row>
    <row r="48">
      <c r="A48" s="2" t="n"/>
      <c r="B48" s="42" t="n"/>
      <c r="C48" s="4" t="n"/>
      <c r="D48" s="2" t="n"/>
      <c r="E48" s="4" t="n"/>
      <c r="F48" s="4" t="n"/>
      <c r="G48" s="4" t="n"/>
      <c r="H48" s="4" t="n"/>
      <c r="I48" s="30" t="n"/>
      <c r="J48" s="30" t="n"/>
      <c r="K48" s="31">
        <f>IF(OR('Lançamentos'!$I48="",'Lançamentos'!$J48=""),"",IFERROR('Lançamentos'!$J48-'Lançamentos'!$I48,0))</f>
        <v/>
      </c>
      <c r="L48" s="30" t="n"/>
      <c r="M48" s="30" t="n"/>
      <c r="N48" s="31">
        <f>IF(OR('Lançamentos'!$L48="",'Lançamentos'!$M48=""),"",MAX(0,'Lançamentos'!$L48-'Lançamentos'!$M48))</f>
        <v/>
      </c>
      <c r="O48" s="7">
        <f>IF('Lançamentos'!$N48="","",IF('Lançamentos'!$N48=0,"VENCIDA",IF('Lançamentos'!$N48&lt;=20,"PRÓXIMA","EM DIA")))</f>
        <v/>
      </c>
      <c r="P48" s="32" t="n"/>
      <c r="Q48" s="33" t="n"/>
      <c r="R48" s="33" t="n"/>
      <c r="S48" s="34">
        <f>IF(AND('Lançamentos'!$Q48="",'Lançamentos'!$R48=""),"",IFERROR('Lançamentos'!$Q48+'Lançamentos'!$R48,0))</f>
        <v/>
      </c>
      <c r="T48" s="4" t="n"/>
    </row>
    <row r="49">
      <c r="A49" s="2" t="n"/>
      <c r="B49" s="42" t="n"/>
      <c r="C49" s="4" t="n"/>
      <c r="D49" s="2" t="n"/>
      <c r="E49" s="4" t="n"/>
      <c r="F49" s="4" t="n"/>
      <c r="G49" s="4" t="n"/>
      <c r="H49" s="4" t="n"/>
      <c r="I49" s="30" t="n"/>
      <c r="J49" s="30" t="n"/>
      <c r="K49" s="31">
        <f>IF(OR('Lançamentos'!$I49="",'Lançamentos'!$J49=""),"",IFERROR('Lançamentos'!$J49-'Lançamentos'!$I49,0))</f>
        <v/>
      </c>
      <c r="L49" s="30" t="n"/>
      <c r="M49" s="30" t="n"/>
      <c r="N49" s="31">
        <f>IF(OR('Lançamentos'!$L49="",'Lançamentos'!$M49=""),"",MAX(0,'Lançamentos'!$L49-'Lançamentos'!$M49))</f>
        <v/>
      </c>
      <c r="O49" s="7">
        <f>IF('Lançamentos'!$N49="","",IF('Lançamentos'!$N49=0,"VENCIDA",IF('Lançamentos'!$N49&lt;=20,"PRÓXIMA","EM DIA")))</f>
        <v/>
      </c>
      <c r="P49" s="32" t="n"/>
      <c r="Q49" s="33" t="n"/>
      <c r="R49" s="33" t="n"/>
      <c r="S49" s="34">
        <f>IF(AND('Lançamentos'!$Q49="",'Lançamentos'!$R49=""),"",IFERROR('Lançamentos'!$Q49+'Lançamentos'!$R49,0))</f>
        <v/>
      </c>
      <c r="T49" s="4" t="n"/>
    </row>
    <row r="50">
      <c r="A50" s="2" t="n"/>
      <c r="B50" s="42" t="n"/>
      <c r="C50" s="4" t="n"/>
      <c r="D50" s="2" t="n"/>
      <c r="E50" s="4" t="n"/>
      <c r="F50" s="4" t="n"/>
      <c r="G50" s="4" t="n"/>
      <c r="H50" s="4" t="n"/>
      <c r="I50" s="30" t="n"/>
      <c r="J50" s="30" t="n"/>
      <c r="K50" s="31">
        <f>IF(OR('Lançamentos'!$I50="",'Lançamentos'!$J50=""),"",IFERROR('Lançamentos'!$J50-'Lançamentos'!$I50,0))</f>
        <v/>
      </c>
      <c r="L50" s="30" t="n"/>
      <c r="M50" s="30" t="n"/>
      <c r="N50" s="31">
        <f>IF(OR('Lançamentos'!$L50="",'Lançamentos'!$M50=""),"",MAX(0,'Lançamentos'!$L50-'Lançamentos'!$M50))</f>
        <v/>
      </c>
      <c r="O50" s="7">
        <f>IF('Lançamentos'!$N50="","",IF('Lançamentos'!$N50=0,"VENCIDA",IF('Lançamentos'!$N50&lt;=20,"PRÓXIMA","EM DIA")))</f>
        <v/>
      </c>
      <c r="P50" s="32" t="n"/>
      <c r="Q50" s="33" t="n"/>
      <c r="R50" s="33" t="n"/>
      <c r="S50" s="34">
        <f>IF(AND('Lançamentos'!$Q50="",'Lançamentos'!$R50=""),"",IFERROR('Lançamentos'!$Q50+'Lançamentos'!$R50,0))</f>
        <v/>
      </c>
      <c r="T50" s="4" t="n"/>
    </row>
    <row r="51">
      <c r="A51" s="2" t="n"/>
      <c r="B51" s="42" t="n"/>
      <c r="C51" s="4" t="n"/>
      <c r="D51" s="2" t="n"/>
      <c r="E51" s="4" t="n"/>
      <c r="F51" s="4" t="n"/>
      <c r="G51" s="4" t="n"/>
      <c r="H51" s="4" t="n"/>
      <c r="I51" s="30" t="n"/>
      <c r="J51" s="30" t="n"/>
      <c r="K51" s="31">
        <f>IF(OR('Lançamentos'!$I51="",'Lançamentos'!$J51=""),"",IFERROR('Lançamentos'!$J51-'Lançamentos'!$I51,0))</f>
        <v/>
      </c>
      <c r="L51" s="30" t="n"/>
      <c r="M51" s="30" t="n"/>
      <c r="N51" s="31">
        <f>IF(OR('Lançamentos'!$L51="",'Lançamentos'!$M51=""),"",MAX(0,'Lançamentos'!$L51-'Lançamentos'!$M51))</f>
        <v/>
      </c>
      <c r="O51" s="7">
        <f>IF('Lançamentos'!$N51="","",IF('Lançamentos'!$N51=0,"VENCIDA",IF('Lançamentos'!$N51&lt;=20,"PRÓXIMA","EM DIA")))</f>
        <v/>
      </c>
      <c r="P51" s="32" t="n"/>
      <c r="Q51" s="33" t="n"/>
      <c r="R51" s="33" t="n"/>
      <c r="S51" s="34">
        <f>IF(AND('Lançamentos'!$Q51="",'Lançamentos'!$R51=""),"",IFERROR('Lançamentos'!$Q51+'Lançamentos'!$R51,0))</f>
        <v/>
      </c>
      <c r="T51" s="4" t="n"/>
    </row>
    <row r="52">
      <c r="A52" s="2" t="n"/>
      <c r="B52" s="42" t="n"/>
      <c r="C52" s="4" t="n"/>
      <c r="D52" s="2" t="n"/>
      <c r="E52" s="4" t="n"/>
      <c r="F52" s="4" t="n"/>
      <c r="G52" s="4" t="n"/>
      <c r="H52" s="4" t="n"/>
      <c r="I52" s="30" t="n"/>
      <c r="J52" s="30" t="n"/>
      <c r="K52" s="31">
        <f>IF(OR('Lançamentos'!$I52="",'Lançamentos'!$J52=""),"",IFERROR('Lançamentos'!$J52-'Lançamentos'!$I52,0))</f>
        <v/>
      </c>
      <c r="L52" s="30" t="n"/>
      <c r="M52" s="30" t="n"/>
      <c r="N52" s="31">
        <f>IF(OR('Lançamentos'!$L52="",'Lançamentos'!$M52=""),"",MAX(0,'Lançamentos'!$L52-'Lançamentos'!$M52))</f>
        <v/>
      </c>
      <c r="O52" s="7">
        <f>IF('Lançamentos'!$N52="","",IF('Lançamentos'!$N52=0,"VENCIDA",IF('Lançamentos'!$N52&lt;=20,"PRÓXIMA","EM DIA")))</f>
        <v/>
      </c>
      <c r="P52" s="32" t="n"/>
      <c r="Q52" s="33" t="n"/>
      <c r="R52" s="33" t="n"/>
      <c r="S52" s="34">
        <f>IF(AND('Lançamentos'!$Q52="",'Lançamentos'!$R52=""),"",IFERROR('Lançamentos'!$Q52+'Lançamentos'!$R52,0))</f>
        <v/>
      </c>
      <c r="T52" s="4" t="n"/>
    </row>
    <row r="53">
      <c r="A53" s="2" t="n"/>
      <c r="B53" s="42" t="n"/>
      <c r="C53" s="4" t="n"/>
      <c r="D53" s="2" t="n"/>
      <c r="E53" s="4" t="n"/>
      <c r="F53" s="4" t="n"/>
      <c r="G53" s="4" t="n"/>
      <c r="H53" s="4" t="n"/>
      <c r="I53" s="30" t="n"/>
      <c r="J53" s="30" t="n"/>
      <c r="K53" s="31">
        <f>IF(OR('Lançamentos'!$I53="",'Lançamentos'!$J53=""),"",IFERROR('Lançamentos'!$J53-'Lançamentos'!$I53,0))</f>
        <v/>
      </c>
      <c r="L53" s="30" t="n"/>
      <c r="M53" s="30" t="n"/>
      <c r="N53" s="31">
        <f>IF(OR('Lançamentos'!$L53="",'Lançamentos'!$M53=""),"",MAX(0,'Lançamentos'!$L53-'Lançamentos'!$M53))</f>
        <v/>
      </c>
      <c r="O53" s="7">
        <f>IF('Lançamentos'!$N53="","",IF('Lançamentos'!$N53=0,"VENCIDA",IF('Lançamentos'!$N53&lt;=20,"PRÓXIMA","EM DIA")))</f>
        <v/>
      </c>
      <c r="P53" s="32" t="n"/>
      <c r="Q53" s="33" t="n"/>
      <c r="R53" s="33" t="n"/>
      <c r="S53" s="34">
        <f>IF(AND('Lançamentos'!$Q53="",'Lançamentos'!$R53=""),"",IFERROR('Lançamentos'!$Q53+'Lançamentos'!$R53,0))</f>
        <v/>
      </c>
      <c r="T53" s="4" t="n"/>
    </row>
    <row r="54">
      <c r="A54" s="2" t="n"/>
      <c r="B54" s="42" t="n"/>
      <c r="C54" s="4" t="n"/>
      <c r="D54" s="2" t="n"/>
      <c r="E54" s="4" t="n"/>
      <c r="F54" s="4" t="n"/>
      <c r="G54" s="4" t="n"/>
      <c r="H54" s="4" t="n"/>
      <c r="I54" s="30" t="n"/>
      <c r="J54" s="30" t="n"/>
      <c r="K54" s="31">
        <f>IF(OR('Lançamentos'!$I54="",'Lançamentos'!$J54=""),"",IFERROR('Lançamentos'!$J54-'Lançamentos'!$I54,0))</f>
        <v/>
      </c>
      <c r="L54" s="30" t="n"/>
      <c r="M54" s="30" t="n"/>
      <c r="N54" s="31">
        <f>IF(OR('Lançamentos'!$L54="",'Lançamentos'!$M54=""),"",MAX(0,'Lançamentos'!$L54-'Lançamentos'!$M54))</f>
        <v/>
      </c>
      <c r="O54" s="7">
        <f>IF('Lançamentos'!$N54="","",IF('Lançamentos'!$N54=0,"VENCIDA",IF('Lançamentos'!$N54&lt;=20,"PRÓXIMA","EM DIA")))</f>
        <v/>
      </c>
      <c r="P54" s="32" t="n"/>
      <c r="Q54" s="33" t="n"/>
      <c r="R54" s="33" t="n"/>
      <c r="S54" s="34">
        <f>IF(AND('Lançamentos'!$Q54="",'Lançamentos'!$R54=""),"",IFERROR('Lançamentos'!$Q54+'Lançamentos'!$R54,0))</f>
        <v/>
      </c>
      <c r="T54" s="4" t="n"/>
    </row>
    <row r="55">
      <c r="A55" s="2" t="n"/>
      <c r="B55" s="42" t="n"/>
      <c r="C55" s="4" t="n"/>
      <c r="D55" s="2" t="n"/>
      <c r="E55" s="4" t="n"/>
      <c r="F55" s="4" t="n"/>
      <c r="G55" s="4" t="n"/>
      <c r="H55" s="4" t="n"/>
      <c r="I55" s="30" t="n"/>
      <c r="J55" s="30" t="n"/>
      <c r="K55" s="31">
        <f>IF(OR('Lançamentos'!$I55="",'Lançamentos'!$J55=""),"",IFERROR('Lançamentos'!$J55-'Lançamentos'!$I55,0))</f>
        <v/>
      </c>
      <c r="L55" s="30" t="n"/>
      <c r="M55" s="30" t="n"/>
      <c r="N55" s="31">
        <f>IF(OR('Lançamentos'!$L55="",'Lançamentos'!$M55=""),"",MAX(0,'Lançamentos'!$L55-'Lançamentos'!$M55))</f>
        <v/>
      </c>
      <c r="O55" s="7">
        <f>IF('Lançamentos'!$N55="","",IF('Lançamentos'!$N55=0,"VENCIDA",IF('Lançamentos'!$N55&lt;=20,"PRÓXIMA","EM DIA")))</f>
        <v/>
      </c>
      <c r="P55" s="32" t="n"/>
      <c r="Q55" s="33" t="n"/>
      <c r="R55" s="33" t="n"/>
      <c r="S55" s="34">
        <f>IF(AND('Lançamentos'!$Q55="",'Lançamentos'!$R55=""),"",IFERROR('Lançamentos'!$Q55+'Lançamentos'!$R55,0))</f>
        <v/>
      </c>
      <c r="T55" s="4" t="n"/>
    </row>
    <row r="56">
      <c r="A56" s="2" t="n"/>
      <c r="B56" s="42" t="n"/>
      <c r="C56" s="4" t="n"/>
      <c r="D56" s="2" t="n"/>
      <c r="E56" s="4" t="n"/>
      <c r="F56" s="4" t="n"/>
      <c r="G56" s="4" t="n"/>
      <c r="H56" s="4" t="n"/>
      <c r="I56" s="30" t="n"/>
      <c r="J56" s="30" t="n"/>
      <c r="K56" s="31">
        <f>IF(OR('Lançamentos'!$I56="",'Lançamentos'!$J56=""),"",IFERROR('Lançamentos'!$J56-'Lançamentos'!$I56,0))</f>
        <v/>
      </c>
      <c r="L56" s="30" t="n"/>
      <c r="M56" s="30" t="n"/>
      <c r="N56" s="31">
        <f>IF(OR('Lançamentos'!$L56="",'Lançamentos'!$M56=""),"",MAX(0,'Lançamentos'!$L56-'Lançamentos'!$M56))</f>
        <v/>
      </c>
      <c r="O56" s="7">
        <f>IF('Lançamentos'!$N56="","",IF('Lançamentos'!$N56=0,"VENCIDA",IF('Lançamentos'!$N56&lt;=20,"PRÓXIMA","EM DIA")))</f>
        <v/>
      </c>
      <c r="P56" s="32" t="n"/>
      <c r="Q56" s="33" t="n"/>
      <c r="R56" s="33" t="n"/>
      <c r="S56" s="34">
        <f>IF(AND('Lançamentos'!$Q56="",'Lançamentos'!$R56=""),"",IFERROR('Lançamentos'!$Q56+'Lançamentos'!$R56,0))</f>
        <v/>
      </c>
      <c r="T56" s="4" t="n"/>
    </row>
    <row r="57">
      <c r="A57" s="2" t="n"/>
      <c r="B57" s="42" t="n"/>
      <c r="C57" s="4" t="n"/>
      <c r="D57" s="2" t="n"/>
      <c r="E57" s="4" t="n"/>
      <c r="F57" s="4" t="n"/>
      <c r="G57" s="4" t="n"/>
      <c r="H57" s="4" t="n"/>
      <c r="I57" s="30" t="n"/>
      <c r="J57" s="30" t="n"/>
      <c r="K57" s="31">
        <f>IF(OR('Lançamentos'!$I57="",'Lançamentos'!$J57=""),"",IFERROR('Lançamentos'!$J57-'Lançamentos'!$I57,0))</f>
        <v/>
      </c>
      <c r="L57" s="30" t="n"/>
      <c r="M57" s="30" t="n"/>
      <c r="N57" s="31">
        <f>IF(OR('Lançamentos'!$L57="",'Lançamentos'!$M57=""),"",MAX(0,'Lançamentos'!$L57-'Lançamentos'!$M57))</f>
        <v/>
      </c>
      <c r="O57" s="7">
        <f>IF('Lançamentos'!$N57="","",IF('Lançamentos'!$N57=0,"VENCIDA",IF('Lançamentos'!$N57&lt;=20,"PRÓXIMA","EM DIA")))</f>
        <v/>
      </c>
      <c r="P57" s="32" t="n"/>
      <c r="Q57" s="33" t="n"/>
      <c r="R57" s="33" t="n"/>
      <c r="S57" s="34">
        <f>IF(AND('Lançamentos'!$Q57="",'Lançamentos'!$R57=""),"",IFERROR('Lançamentos'!$Q57+'Lançamentos'!$R57,0))</f>
        <v/>
      </c>
      <c r="T57" s="4" t="n"/>
    </row>
    <row r="58">
      <c r="A58" s="2" t="n"/>
      <c r="B58" s="42" t="n"/>
      <c r="C58" s="4" t="n"/>
      <c r="D58" s="2" t="n"/>
      <c r="E58" s="4" t="n"/>
      <c r="F58" s="4" t="n"/>
      <c r="G58" s="4" t="n"/>
      <c r="H58" s="4" t="n"/>
      <c r="I58" s="30" t="n"/>
      <c r="J58" s="30" t="n"/>
      <c r="K58" s="31">
        <f>IF(OR('Lançamentos'!$I58="",'Lançamentos'!$J58=""),"",IFERROR('Lançamentos'!$J58-'Lançamentos'!$I58,0))</f>
        <v/>
      </c>
      <c r="L58" s="30" t="n"/>
      <c r="M58" s="30" t="n"/>
      <c r="N58" s="31">
        <f>IF(OR('Lançamentos'!$L58="",'Lançamentos'!$M58=""),"",MAX(0,'Lançamentos'!$L58-'Lançamentos'!$M58))</f>
        <v/>
      </c>
      <c r="O58" s="7">
        <f>IF('Lançamentos'!$N58="","",IF('Lançamentos'!$N58=0,"VENCIDA",IF('Lançamentos'!$N58&lt;=20,"PRÓXIMA","EM DIA")))</f>
        <v/>
      </c>
      <c r="P58" s="32" t="n"/>
      <c r="Q58" s="33" t="n"/>
      <c r="R58" s="33" t="n"/>
      <c r="S58" s="34">
        <f>IF(AND('Lançamentos'!$Q58="",'Lançamentos'!$R58=""),"",IFERROR('Lançamentos'!$Q58+'Lançamentos'!$R58,0))</f>
        <v/>
      </c>
      <c r="T58" s="4" t="n"/>
    </row>
    <row r="59">
      <c r="A59" s="2" t="n"/>
      <c r="B59" s="42" t="n"/>
      <c r="C59" s="4" t="n"/>
      <c r="D59" s="2" t="n"/>
      <c r="E59" s="4" t="n"/>
      <c r="F59" s="4" t="n"/>
      <c r="G59" s="4" t="n"/>
      <c r="H59" s="4" t="n"/>
      <c r="I59" s="30" t="n"/>
      <c r="J59" s="30" t="n"/>
      <c r="K59" s="31">
        <f>IF(OR('Lançamentos'!$I59="",'Lançamentos'!$J59=""),"",IFERROR('Lançamentos'!$J59-'Lançamentos'!$I59,0))</f>
        <v/>
      </c>
      <c r="L59" s="30" t="n"/>
      <c r="M59" s="30" t="n"/>
      <c r="N59" s="31">
        <f>IF(OR('Lançamentos'!$L59="",'Lançamentos'!$M59=""),"",MAX(0,'Lançamentos'!$L59-'Lançamentos'!$M59))</f>
        <v/>
      </c>
      <c r="O59" s="7">
        <f>IF('Lançamentos'!$N59="","",IF('Lançamentos'!$N59=0,"VENCIDA",IF('Lançamentos'!$N59&lt;=20,"PRÓXIMA","EM DIA")))</f>
        <v/>
      </c>
      <c r="P59" s="32" t="n"/>
      <c r="Q59" s="33" t="n"/>
      <c r="R59" s="33" t="n"/>
      <c r="S59" s="34">
        <f>IF(AND('Lançamentos'!$Q59="",'Lançamentos'!$R59=""),"",IFERROR('Lançamentos'!$Q59+'Lançamentos'!$R59,0))</f>
        <v/>
      </c>
      <c r="T59" s="4" t="n"/>
    </row>
    <row r="60">
      <c r="A60" s="2" t="n"/>
      <c r="B60" s="42" t="n"/>
      <c r="C60" s="4" t="n"/>
      <c r="D60" s="2" t="n"/>
      <c r="E60" s="4" t="n"/>
      <c r="F60" s="4" t="n"/>
      <c r="G60" s="4" t="n"/>
      <c r="H60" s="4" t="n"/>
      <c r="I60" s="30" t="n"/>
      <c r="J60" s="30" t="n"/>
      <c r="K60" s="31">
        <f>IF(OR('Lançamentos'!$I60="",'Lançamentos'!$J60=""),"",IFERROR('Lançamentos'!$J60-'Lançamentos'!$I60,0))</f>
        <v/>
      </c>
      <c r="L60" s="30" t="n"/>
      <c r="M60" s="30" t="n"/>
      <c r="N60" s="31">
        <f>IF(OR('Lançamentos'!$L60="",'Lançamentos'!$M60=""),"",MAX(0,'Lançamentos'!$L60-'Lançamentos'!$M60))</f>
        <v/>
      </c>
      <c r="O60" s="7">
        <f>IF('Lançamentos'!$N60="","",IF('Lançamentos'!$N60=0,"VENCIDA",IF('Lançamentos'!$N60&lt;=20,"PRÓXIMA","EM DIA")))</f>
        <v/>
      </c>
      <c r="P60" s="32" t="n"/>
      <c r="Q60" s="33" t="n"/>
      <c r="R60" s="33" t="n"/>
      <c r="S60" s="34">
        <f>IF(AND('Lançamentos'!$Q60="",'Lançamentos'!$R60=""),"",IFERROR('Lançamentos'!$Q60+'Lançamentos'!$R60,0))</f>
        <v/>
      </c>
      <c r="T60" s="4" t="n"/>
    </row>
    <row r="61">
      <c r="A61" s="2" t="n"/>
      <c r="B61" s="42" t="n"/>
      <c r="C61" s="4" t="n"/>
      <c r="D61" s="2" t="n"/>
      <c r="E61" s="4" t="n"/>
      <c r="F61" s="4" t="n"/>
      <c r="G61" s="4" t="n"/>
      <c r="H61" s="4" t="n"/>
      <c r="I61" s="30" t="n"/>
      <c r="J61" s="30" t="n"/>
      <c r="K61" s="31">
        <f>IF(OR('Lançamentos'!$I61="",'Lançamentos'!$J61=""),"",IFERROR('Lançamentos'!$J61-'Lançamentos'!$I61,0))</f>
        <v/>
      </c>
      <c r="L61" s="30" t="n"/>
      <c r="M61" s="30" t="n"/>
      <c r="N61" s="31">
        <f>IF(OR('Lançamentos'!$L61="",'Lançamentos'!$M61=""),"",MAX(0,'Lançamentos'!$L61-'Lançamentos'!$M61))</f>
        <v/>
      </c>
      <c r="O61" s="7">
        <f>IF('Lançamentos'!$N61="","",IF('Lançamentos'!$N61=0,"VENCIDA",IF('Lançamentos'!$N61&lt;=20,"PRÓXIMA","EM DIA")))</f>
        <v/>
      </c>
      <c r="P61" s="32" t="n"/>
      <c r="Q61" s="33" t="n"/>
      <c r="R61" s="33" t="n"/>
      <c r="S61" s="34">
        <f>IF(AND('Lançamentos'!$Q61="",'Lançamentos'!$R61=""),"",IFERROR('Lançamentos'!$Q61+'Lançamentos'!$R61,0))</f>
        <v/>
      </c>
      <c r="T61" s="4" t="n"/>
    </row>
    <row r="62">
      <c r="A62" s="2" t="n"/>
      <c r="B62" s="42" t="n"/>
      <c r="C62" s="4" t="n"/>
      <c r="D62" s="2" t="n"/>
      <c r="E62" s="4" t="n"/>
      <c r="F62" s="4" t="n"/>
      <c r="G62" s="4" t="n"/>
      <c r="H62" s="4" t="n"/>
      <c r="I62" s="30" t="n"/>
      <c r="J62" s="30" t="n"/>
      <c r="K62" s="31">
        <f>IF(OR('Lançamentos'!$I62="",'Lançamentos'!$J62=""),"",IFERROR('Lançamentos'!$J62-'Lançamentos'!$I62,0))</f>
        <v/>
      </c>
      <c r="L62" s="30" t="n"/>
      <c r="M62" s="30" t="n"/>
      <c r="N62" s="31">
        <f>IF(OR('Lançamentos'!$L62="",'Lançamentos'!$M62=""),"",MAX(0,'Lançamentos'!$L62-'Lançamentos'!$M62))</f>
        <v/>
      </c>
      <c r="O62" s="7">
        <f>IF('Lançamentos'!$N62="","",IF('Lançamentos'!$N62=0,"VENCIDA",IF('Lançamentos'!$N62&lt;=20,"PRÓXIMA","EM DIA")))</f>
        <v/>
      </c>
      <c r="P62" s="32" t="n"/>
      <c r="Q62" s="33" t="n"/>
      <c r="R62" s="33" t="n"/>
      <c r="S62" s="34">
        <f>IF(AND('Lançamentos'!$Q62="",'Lançamentos'!$R62=""),"",IFERROR('Lançamentos'!$Q62+'Lançamentos'!$R62,0))</f>
        <v/>
      </c>
      <c r="T62" s="4" t="n"/>
    </row>
    <row r="63">
      <c r="A63" s="2" t="n"/>
      <c r="B63" s="42" t="n"/>
      <c r="C63" s="4" t="n"/>
      <c r="D63" s="2" t="n"/>
      <c r="E63" s="4" t="n"/>
      <c r="F63" s="4" t="n"/>
      <c r="G63" s="4" t="n"/>
      <c r="H63" s="4" t="n"/>
      <c r="I63" s="30" t="n"/>
      <c r="J63" s="30" t="n"/>
      <c r="K63" s="31">
        <f>IF(OR('Lançamentos'!$I63="",'Lançamentos'!$J63=""),"",IFERROR('Lançamentos'!$J63-'Lançamentos'!$I63,0))</f>
        <v/>
      </c>
      <c r="L63" s="30" t="n"/>
      <c r="M63" s="30" t="n"/>
      <c r="N63" s="31">
        <f>IF(OR('Lançamentos'!$L63="",'Lançamentos'!$M63=""),"",MAX(0,'Lançamentos'!$L63-'Lançamentos'!$M63))</f>
        <v/>
      </c>
      <c r="O63" s="7">
        <f>IF('Lançamentos'!$N63="","",IF('Lançamentos'!$N63=0,"VENCIDA",IF('Lançamentos'!$N63&lt;=20,"PRÓXIMA","EM DIA")))</f>
        <v/>
      </c>
      <c r="P63" s="32" t="n"/>
      <c r="Q63" s="33" t="n"/>
      <c r="R63" s="33" t="n"/>
      <c r="S63" s="34">
        <f>IF(AND('Lançamentos'!$Q63="",'Lançamentos'!$R63=""),"",IFERROR('Lançamentos'!$Q63+'Lançamentos'!$R63,0))</f>
        <v/>
      </c>
      <c r="T63" s="4" t="n"/>
    </row>
    <row r="64">
      <c r="A64" s="2" t="n"/>
      <c r="B64" s="42" t="n"/>
      <c r="C64" s="4" t="n"/>
      <c r="D64" s="2" t="n"/>
      <c r="E64" s="4" t="n"/>
      <c r="F64" s="4" t="n"/>
      <c r="G64" s="4" t="n"/>
      <c r="H64" s="4" t="n"/>
      <c r="I64" s="30" t="n"/>
      <c r="J64" s="30" t="n"/>
      <c r="K64" s="31">
        <f>IF(OR('Lançamentos'!$I64="",'Lançamentos'!$J64=""),"",IFERROR('Lançamentos'!$J64-'Lançamentos'!$I64,0))</f>
        <v/>
      </c>
      <c r="L64" s="30" t="n"/>
      <c r="M64" s="30" t="n"/>
      <c r="N64" s="31">
        <f>IF(OR('Lançamentos'!$L64="",'Lançamentos'!$M64=""),"",MAX(0,'Lançamentos'!$L64-'Lançamentos'!$M64))</f>
        <v/>
      </c>
      <c r="O64" s="7">
        <f>IF('Lançamentos'!$N64="","",IF('Lançamentos'!$N64=0,"VENCIDA",IF('Lançamentos'!$N64&lt;=20,"PRÓXIMA","EM DIA")))</f>
        <v/>
      </c>
      <c r="P64" s="32" t="n"/>
      <c r="Q64" s="33" t="n"/>
      <c r="R64" s="33" t="n"/>
      <c r="S64" s="34">
        <f>IF(AND('Lançamentos'!$Q64="",'Lançamentos'!$R64=""),"",IFERROR('Lançamentos'!$Q64+'Lançamentos'!$R64,0))</f>
        <v/>
      </c>
      <c r="T64" s="4" t="n"/>
    </row>
    <row r="65">
      <c r="A65" s="2" t="n"/>
      <c r="B65" s="42" t="n"/>
      <c r="C65" s="4" t="n"/>
      <c r="D65" s="2" t="n"/>
      <c r="E65" s="4" t="n"/>
      <c r="F65" s="4" t="n"/>
      <c r="G65" s="4" t="n"/>
      <c r="H65" s="4" t="n"/>
      <c r="I65" s="30" t="n"/>
      <c r="J65" s="30" t="n"/>
      <c r="K65" s="31">
        <f>IF(OR('Lançamentos'!$I65="",'Lançamentos'!$J65=""),"",IFERROR('Lançamentos'!$J65-'Lançamentos'!$I65,0))</f>
        <v/>
      </c>
      <c r="L65" s="30" t="n"/>
      <c r="M65" s="30" t="n"/>
      <c r="N65" s="31">
        <f>IF(OR('Lançamentos'!$L65="",'Lançamentos'!$M65=""),"",MAX(0,'Lançamentos'!$L65-'Lançamentos'!$M65))</f>
        <v/>
      </c>
      <c r="O65" s="7">
        <f>IF('Lançamentos'!$N65="","",IF('Lançamentos'!$N65=0,"VENCIDA",IF('Lançamentos'!$N65&lt;=20,"PRÓXIMA","EM DIA")))</f>
        <v/>
      </c>
      <c r="P65" s="32" t="n"/>
      <c r="Q65" s="33" t="n"/>
      <c r="R65" s="33" t="n"/>
      <c r="S65" s="34">
        <f>IF(AND('Lançamentos'!$Q65="",'Lançamentos'!$R65=""),"",IFERROR('Lançamentos'!$Q65+'Lançamentos'!$R65,0))</f>
        <v/>
      </c>
      <c r="T65" s="4" t="n"/>
    </row>
    <row r="66">
      <c r="A66" s="2" t="n"/>
      <c r="B66" s="42" t="n"/>
      <c r="C66" s="4" t="n"/>
      <c r="D66" s="2" t="n"/>
      <c r="E66" s="4" t="n"/>
      <c r="F66" s="4" t="n"/>
      <c r="G66" s="4" t="n"/>
      <c r="H66" s="4" t="n"/>
      <c r="I66" s="30" t="n"/>
      <c r="J66" s="30" t="n"/>
      <c r="K66" s="31">
        <f>IF(OR('Lançamentos'!$I66="",'Lançamentos'!$J66=""),"",IFERROR('Lançamentos'!$J66-'Lançamentos'!$I66,0))</f>
        <v/>
      </c>
      <c r="L66" s="30" t="n"/>
      <c r="M66" s="30" t="n"/>
      <c r="N66" s="31">
        <f>IF(OR('Lançamentos'!$L66="",'Lançamentos'!$M66=""),"",MAX(0,'Lançamentos'!$L66-'Lançamentos'!$M66))</f>
        <v/>
      </c>
      <c r="O66" s="7">
        <f>IF('Lançamentos'!$N66="","",IF('Lançamentos'!$N66=0,"VENCIDA",IF('Lançamentos'!$N66&lt;=20,"PRÓXIMA","EM DIA")))</f>
        <v/>
      </c>
      <c r="P66" s="32" t="n"/>
      <c r="Q66" s="33" t="n"/>
      <c r="R66" s="33" t="n"/>
      <c r="S66" s="34">
        <f>IF(AND('Lançamentos'!$Q66="",'Lançamentos'!$R66=""),"",IFERROR('Lançamentos'!$Q66+'Lançamentos'!$R66,0))</f>
        <v/>
      </c>
      <c r="T66" s="4" t="n"/>
    </row>
    <row r="67">
      <c r="A67" s="2" t="n"/>
      <c r="B67" s="42" t="n"/>
      <c r="C67" s="4" t="n"/>
      <c r="D67" s="2" t="n"/>
      <c r="E67" s="4" t="n"/>
      <c r="F67" s="4" t="n"/>
      <c r="G67" s="4" t="n"/>
      <c r="H67" s="4" t="n"/>
      <c r="I67" s="30" t="n"/>
      <c r="J67" s="30" t="n"/>
      <c r="K67" s="31">
        <f>IF(OR('Lançamentos'!$I67="",'Lançamentos'!$J67=""),"",IFERROR('Lançamentos'!$J67-'Lançamentos'!$I67,0))</f>
        <v/>
      </c>
      <c r="L67" s="30" t="n"/>
      <c r="M67" s="30" t="n"/>
      <c r="N67" s="31">
        <f>IF(OR('Lançamentos'!$L67="",'Lançamentos'!$M67=""),"",MAX(0,'Lançamentos'!$L67-'Lançamentos'!$M67))</f>
        <v/>
      </c>
      <c r="O67" s="7">
        <f>IF('Lançamentos'!$N67="","",IF('Lançamentos'!$N67=0,"VENCIDA",IF('Lançamentos'!$N67&lt;=20,"PRÓXIMA","EM DIA")))</f>
        <v/>
      </c>
      <c r="P67" s="32" t="n"/>
      <c r="Q67" s="33" t="n"/>
      <c r="R67" s="33" t="n"/>
      <c r="S67" s="34">
        <f>IF(AND('Lançamentos'!$Q67="",'Lançamentos'!$R67=""),"",IFERROR('Lançamentos'!$Q67+'Lançamentos'!$R67,0))</f>
        <v/>
      </c>
      <c r="T67" s="4" t="n"/>
    </row>
    <row r="68">
      <c r="A68" s="2" t="n"/>
      <c r="B68" s="42" t="n"/>
      <c r="C68" s="4" t="n"/>
      <c r="D68" s="2" t="n"/>
      <c r="E68" s="4" t="n"/>
      <c r="F68" s="4" t="n"/>
      <c r="G68" s="4" t="n"/>
      <c r="H68" s="4" t="n"/>
      <c r="I68" s="30" t="n"/>
      <c r="J68" s="30" t="n"/>
      <c r="K68" s="31">
        <f>IF(OR('Lançamentos'!$I68="",'Lançamentos'!$J68=""),"",IFERROR('Lançamentos'!$J68-'Lançamentos'!$I68,0))</f>
        <v/>
      </c>
      <c r="L68" s="30" t="n"/>
      <c r="M68" s="30" t="n"/>
      <c r="N68" s="31">
        <f>IF(OR('Lançamentos'!$L68="",'Lançamentos'!$M68=""),"",MAX(0,'Lançamentos'!$L68-'Lançamentos'!$M68))</f>
        <v/>
      </c>
      <c r="O68" s="7">
        <f>IF('Lançamentos'!$N68="","",IF('Lançamentos'!$N68=0,"VENCIDA",IF('Lançamentos'!$N68&lt;=20,"PRÓXIMA","EM DIA")))</f>
        <v/>
      </c>
      <c r="P68" s="32" t="n"/>
      <c r="Q68" s="33" t="n"/>
      <c r="R68" s="33" t="n"/>
      <c r="S68" s="34">
        <f>IF(AND('Lançamentos'!$Q68="",'Lançamentos'!$R68=""),"",IFERROR('Lançamentos'!$Q68+'Lançamentos'!$R68,0))</f>
        <v/>
      </c>
      <c r="T68" s="4" t="n"/>
    </row>
    <row r="69">
      <c r="A69" s="2" t="n"/>
      <c r="B69" s="42" t="n"/>
      <c r="C69" s="4" t="n"/>
      <c r="D69" s="2" t="n"/>
      <c r="E69" s="4" t="n"/>
      <c r="F69" s="4" t="n"/>
      <c r="G69" s="4" t="n"/>
      <c r="H69" s="4" t="n"/>
      <c r="I69" s="30" t="n"/>
      <c r="J69" s="30" t="n"/>
      <c r="K69" s="31">
        <f>IF(OR('Lançamentos'!$I69="",'Lançamentos'!$J69=""),"",IFERROR('Lançamentos'!$J69-'Lançamentos'!$I69,0))</f>
        <v/>
      </c>
      <c r="L69" s="30" t="n"/>
      <c r="M69" s="30" t="n"/>
      <c r="N69" s="31">
        <f>IF(OR('Lançamentos'!$L69="",'Lançamentos'!$M69=""),"",MAX(0,'Lançamentos'!$L69-'Lançamentos'!$M69))</f>
        <v/>
      </c>
      <c r="O69" s="7">
        <f>IF('Lançamentos'!$N69="","",IF('Lançamentos'!$N69=0,"VENCIDA",IF('Lançamentos'!$N69&lt;=20,"PRÓXIMA","EM DIA")))</f>
        <v/>
      </c>
      <c r="P69" s="32" t="n"/>
      <c r="Q69" s="33" t="n"/>
      <c r="R69" s="33" t="n"/>
      <c r="S69" s="34">
        <f>IF(AND('Lançamentos'!$Q69="",'Lançamentos'!$R69=""),"",IFERROR('Lançamentos'!$Q69+'Lançamentos'!$R69,0))</f>
        <v/>
      </c>
      <c r="T69" s="4" t="n"/>
    </row>
    <row r="70">
      <c r="A70" s="2" t="n"/>
      <c r="B70" s="42" t="n"/>
      <c r="C70" s="4" t="n"/>
      <c r="D70" s="2" t="n"/>
      <c r="E70" s="4" t="n"/>
      <c r="F70" s="4" t="n"/>
      <c r="G70" s="4" t="n"/>
      <c r="H70" s="4" t="n"/>
      <c r="I70" s="30" t="n"/>
      <c r="J70" s="30" t="n"/>
      <c r="K70" s="31">
        <f>IF(OR('Lançamentos'!$I70="",'Lançamentos'!$J70=""),"",IFERROR('Lançamentos'!$J70-'Lançamentos'!$I70,0))</f>
        <v/>
      </c>
      <c r="L70" s="30" t="n"/>
      <c r="M70" s="30" t="n"/>
      <c r="N70" s="31">
        <f>IF(OR('Lançamentos'!$L70="",'Lançamentos'!$M70=""),"",MAX(0,'Lançamentos'!$L70-'Lançamentos'!$M70))</f>
        <v/>
      </c>
      <c r="O70" s="7">
        <f>IF('Lançamentos'!$N70="","",IF('Lançamentos'!$N70=0,"VENCIDA",IF('Lançamentos'!$N70&lt;=20,"PRÓXIMA","EM DIA")))</f>
        <v/>
      </c>
      <c r="P70" s="32" t="n"/>
      <c r="Q70" s="33" t="n"/>
      <c r="R70" s="33" t="n"/>
      <c r="S70" s="34">
        <f>IF(AND('Lançamentos'!$Q70="",'Lançamentos'!$R70=""),"",IFERROR('Lançamentos'!$Q70+'Lançamentos'!$R70,0))</f>
        <v/>
      </c>
      <c r="T70" s="4" t="n"/>
    </row>
    <row r="71">
      <c r="A71" s="2" t="n"/>
      <c r="B71" s="42" t="n"/>
      <c r="C71" s="4" t="n"/>
      <c r="D71" s="2" t="n"/>
      <c r="E71" s="4" t="n"/>
      <c r="F71" s="4" t="n"/>
      <c r="G71" s="4" t="n"/>
      <c r="H71" s="4" t="n"/>
      <c r="I71" s="30" t="n"/>
      <c r="J71" s="30" t="n"/>
      <c r="K71" s="31">
        <f>IF(OR('Lançamentos'!$I71="",'Lançamentos'!$J71=""),"",IFERROR('Lançamentos'!$J71-'Lançamentos'!$I71,0))</f>
        <v/>
      </c>
      <c r="L71" s="30" t="n"/>
      <c r="M71" s="30" t="n"/>
      <c r="N71" s="31">
        <f>IF(OR('Lançamentos'!$L71="",'Lançamentos'!$M71=""),"",MAX(0,'Lançamentos'!$L71-'Lançamentos'!$M71))</f>
        <v/>
      </c>
      <c r="O71" s="7">
        <f>IF('Lançamentos'!$N71="","",IF('Lançamentos'!$N71=0,"VENCIDA",IF('Lançamentos'!$N71&lt;=20,"PRÓXIMA","EM DIA")))</f>
        <v/>
      </c>
      <c r="P71" s="32" t="n"/>
      <c r="Q71" s="33" t="n"/>
      <c r="R71" s="33" t="n"/>
      <c r="S71" s="34">
        <f>IF(AND('Lançamentos'!$Q71="",'Lançamentos'!$R71=""),"",IFERROR('Lançamentos'!$Q71+'Lançamentos'!$R71,0))</f>
        <v/>
      </c>
      <c r="T71" s="4" t="n"/>
    </row>
    <row r="72">
      <c r="A72" s="2" t="n"/>
      <c r="B72" s="42" t="n"/>
      <c r="C72" s="4" t="n"/>
      <c r="D72" s="2" t="n"/>
      <c r="E72" s="4" t="n"/>
      <c r="F72" s="4" t="n"/>
      <c r="G72" s="4" t="n"/>
      <c r="H72" s="4" t="n"/>
      <c r="I72" s="30" t="n"/>
      <c r="J72" s="30" t="n"/>
      <c r="K72" s="31">
        <f>IF(OR('Lançamentos'!$I72="",'Lançamentos'!$J72=""),"",IFERROR('Lançamentos'!$J72-'Lançamentos'!$I72,0))</f>
        <v/>
      </c>
      <c r="L72" s="30" t="n"/>
      <c r="M72" s="30" t="n"/>
      <c r="N72" s="31">
        <f>IF(OR('Lançamentos'!$L72="",'Lançamentos'!$M72=""),"",MAX(0,'Lançamentos'!$L72-'Lançamentos'!$M72))</f>
        <v/>
      </c>
      <c r="O72" s="7">
        <f>IF('Lançamentos'!$N72="","",IF('Lançamentos'!$N72=0,"VENCIDA",IF('Lançamentos'!$N72&lt;=20,"PRÓXIMA","EM DIA")))</f>
        <v/>
      </c>
      <c r="P72" s="32" t="n"/>
      <c r="Q72" s="33" t="n"/>
      <c r="R72" s="33" t="n"/>
      <c r="S72" s="34">
        <f>IF(AND('Lançamentos'!$Q72="",'Lançamentos'!$R72=""),"",IFERROR('Lançamentos'!$Q72+'Lançamentos'!$R72,0))</f>
        <v/>
      </c>
      <c r="T72" s="4" t="n"/>
    </row>
    <row r="73">
      <c r="A73" s="2" t="n"/>
      <c r="B73" s="42" t="n"/>
      <c r="C73" s="4" t="n"/>
      <c r="D73" s="2" t="n"/>
      <c r="E73" s="4" t="n"/>
      <c r="F73" s="4" t="n"/>
      <c r="G73" s="4" t="n"/>
      <c r="H73" s="4" t="n"/>
      <c r="I73" s="30" t="n"/>
      <c r="J73" s="30" t="n"/>
      <c r="K73" s="31">
        <f>IF(OR('Lançamentos'!$I73="",'Lançamentos'!$J73=""),"",IFERROR('Lançamentos'!$J73-'Lançamentos'!$I73,0))</f>
        <v/>
      </c>
      <c r="L73" s="30" t="n"/>
      <c r="M73" s="30" t="n"/>
      <c r="N73" s="31">
        <f>IF(OR('Lançamentos'!$L73="",'Lançamentos'!$M73=""),"",MAX(0,'Lançamentos'!$L73-'Lançamentos'!$M73))</f>
        <v/>
      </c>
      <c r="O73" s="7">
        <f>IF('Lançamentos'!$N73="","",IF('Lançamentos'!$N73=0,"VENCIDA",IF('Lançamentos'!$N73&lt;=20,"PRÓXIMA","EM DIA")))</f>
        <v/>
      </c>
      <c r="P73" s="32" t="n"/>
      <c r="Q73" s="33" t="n"/>
      <c r="R73" s="33" t="n"/>
      <c r="S73" s="34">
        <f>IF(AND('Lançamentos'!$Q73="",'Lançamentos'!$R73=""),"",IFERROR('Lançamentos'!$Q73+'Lançamentos'!$R73,0))</f>
        <v/>
      </c>
      <c r="T73" s="4" t="n"/>
    </row>
    <row r="74">
      <c r="A74" s="2" t="n"/>
      <c r="B74" s="42" t="n"/>
      <c r="C74" s="4" t="n"/>
      <c r="D74" s="2" t="n"/>
      <c r="E74" s="4" t="n"/>
      <c r="F74" s="4" t="n"/>
      <c r="G74" s="4" t="n"/>
      <c r="H74" s="4" t="n"/>
      <c r="I74" s="30" t="n"/>
      <c r="J74" s="30" t="n"/>
      <c r="K74" s="31">
        <f>IF(OR('Lançamentos'!$I74="",'Lançamentos'!$J74=""),"",IFERROR('Lançamentos'!$J74-'Lançamentos'!$I74,0))</f>
        <v/>
      </c>
      <c r="L74" s="30" t="n"/>
      <c r="M74" s="30" t="n"/>
      <c r="N74" s="31">
        <f>IF(OR('Lançamentos'!$L74="",'Lançamentos'!$M74=""),"",MAX(0,'Lançamentos'!$L74-'Lançamentos'!$M74))</f>
        <v/>
      </c>
      <c r="O74" s="7">
        <f>IF('Lançamentos'!$N74="","",IF('Lançamentos'!$N74=0,"VENCIDA",IF('Lançamentos'!$N74&lt;=20,"PRÓXIMA","EM DIA")))</f>
        <v/>
      </c>
      <c r="P74" s="32" t="n"/>
      <c r="Q74" s="33" t="n"/>
      <c r="R74" s="33" t="n"/>
      <c r="S74" s="34">
        <f>IF(AND('Lançamentos'!$Q74="",'Lançamentos'!$R74=""),"",IFERROR('Lançamentos'!$Q74+'Lançamentos'!$R74,0))</f>
        <v/>
      </c>
      <c r="T74" s="4" t="n"/>
    </row>
    <row r="75">
      <c r="A75" s="2" t="n"/>
      <c r="B75" s="42" t="n"/>
      <c r="C75" s="4" t="n"/>
      <c r="D75" s="2" t="n"/>
      <c r="E75" s="4" t="n"/>
      <c r="F75" s="4" t="n"/>
      <c r="G75" s="4" t="n"/>
      <c r="H75" s="4" t="n"/>
      <c r="I75" s="30" t="n"/>
      <c r="J75" s="30" t="n"/>
      <c r="K75" s="31">
        <f>IF(OR('Lançamentos'!$I75="",'Lançamentos'!$J75=""),"",IFERROR('Lançamentos'!$J75-'Lançamentos'!$I75,0))</f>
        <v/>
      </c>
      <c r="L75" s="30" t="n"/>
      <c r="M75" s="30" t="n"/>
      <c r="N75" s="31">
        <f>IF(OR('Lançamentos'!$L75="",'Lançamentos'!$M75=""),"",MAX(0,'Lançamentos'!$L75-'Lançamentos'!$M75))</f>
        <v/>
      </c>
      <c r="O75" s="7">
        <f>IF('Lançamentos'!$N75="","",IF('Lançamentos'!$N75=0,"VENCIDA",IF('Lançamentos'!$N75&lt;=20,"PRÓXIMA","EM DIA")))</f>
        <v/>
      </c>
      <c r="P75" s="32" t="n"/>
      <c r="Q75" s="33" t="n"/>
      <c r="R75" s="33" t="n"/>
      <c r="S75" s="34">
        <f>IF(AND('Lançamentos'!$Q75="",'Lançamentos'!$R75=""),"",IFERROR('Lançamentos'!$Q75+'Lançamentos'!$R75,0))</f>
        <v/>
      </c>
      <c r="T75" s="4" t="n"/>
    </row>
    <row r="76">
      <c r="A76" s="2" t="n"/>
      <c r="B76" s="42" t="n"/>
      <c r="C76" s="4" t="n"/>
      <c r="D76" s="2" t="n"/>
      <c r="E76" s="4" t="n"/>
      <c r="F76" s="4" t="n"/>
      <c r="G76" s="4" t="n"/>
      <c r="H76" s="4" t="n"/>
      <c r="I76" s="30" t="n"/>
      <c r="J76" s="30" t="n"/>
      <c r="K76" s="31">
        <f>IF(OR('Lançamentos'!$I76="",'Lançamentos'!$J76=""),"",IFERROR('Lançamentos'!$J76-'Lançamentos'!$I76,0))</f>
        <v/>
      </c>
      <c r="L76" s="30" t="n"/>
      <c r="M76" s="30" t="n"/>
      <c r="N76" s="31">
        <f>IF(OR('Lançamentos'!$L76="",'Lançamentos'!$M76=""),"",MAX(0,'Lançamentos'!$L76-'Lançamentos'!$M76))</f>
        <v/>
      </c>
      <c r="O76" s="7">
        <f>IF('Lançamentos'!$N76="","",IF('Lançamentos'!$N76=0,"VENCIDA",IF('Lançamentos'!$N76&lt;=20,"PRÓXIMA","EM DIA")))</f>
        <v/>
      </c>
      <c r="P76" s="32" t="n"/>
      <c r="Q76" s="33" t="n"/>
      <c r="R76" s="33" t="n"/>
      <c r="S76" s="34">
        <f>IF(AND('Lançamentos'!$Q76="",'Lançamentos'!$R76=""),"",IFERROR('Lançamentos'!$Q76+'Lançamentos'!$R76,0))</f>
        <v/>
      </c>
      <c r="T76" s="4" t="n"/>
    </row>
    <row r="77">
      <c r="A77" s="2" t="n"/>
      <c r="B77" s="42" t="n"/>
      <c r="C77" s="4" t="n"/>
      <c r="D77" s="2" t="n"/>
      <c r="E77" s="4" t="n"/>
      <c r="F77" s="4" t="n"/>
      <c r="G77" s="4" t="n"/>
      <c r="H77" s="4" t="n"/>
      <c r="I77" s="30" t="n"/>
      <c r="J77" s="30" t="n"/>
      <c r="K77" s="31">
        <f>IF(OR('Lançamentos'!$I77="",'Lançamentos'!$J77=""),"",IFERROR('Lançamentos'!$J77-'Lançamentos'!$I77,0))</f>
        <v/>
      </c>
      <c r="L77" s="30" t="n"/>
      <c r="M77" s="30" t="n"/>
      <c r="N77" s="31">
        <f>IF(OR('Lançamentos'!$L77="",'Lançamentos'!$M77=""),"",MAX(0,'Lançamentos'!$L77-'Lançamentos'!$M77))</f>
        <v/>
      </c>
      <c r="O77" s="7">
        <f>IF('Lançamentos'!$N77="","",IF('Lançamentos'!$N77=0,"VENCIDA",IF('Lançamentos'!$N77&lt;=20,"PRÓXIMA","EM DIA")))</f>
        <v/>
      </c>
      <c r="P77" s="32" t="n"/>
      <c r="Q77" s="33" t="n"/>
      <c r="R77" s="33" t="n"/>
      <c r="S77" s="34">
        <f>IF(AND('Lançamentos'!$Q77="",'Lançamentos'!$R77=""),"",IFERROR('Lançamentos'!$Q77+'Lançamentos'!$R77,0))</f>
        <v/>
      </c>
      <c r="T77" s="4" t="n"/>
    </row>
    <row r="78">
      <c r="A78" s="2" t="n"/>
      <c r="B78" s="42" t="n"/>
      <c r="C78" s="4" t="n"/>
      <c r="D78" s="2" t="n"/>
      <c r="E78" s="4" t="n"/>
      <c r="F78" s="4" t="n"/>
      <c r="G78" s="4" t="n"/>
      <c r="H78" s="4" t="n"/>
      <c r="I78" s="30" t="n"/>
      <c r="J78" s="30" t="n"/>
      <c r="K78" s="31">
        <f>IF(OR('Lançamentos'!$I78="",'Lançamentos'!$J78=""),"",IFERROR('Lançamentos'!$J78-'Lançamentos'!$I78,0))</f>
        <v/>
      </c>
      <c r="L78" s="30" t="n"/>
      <c r="M78" s="30" t="n"/>
      <c r="N78" s="31">
        <f>IF(OR('Lançamentos'!$L78="",'Lançamentos'!$M78=""),"",MAX(0,'Lançamentos'!$L78-'Lançamentos'!$M78))</f>
        <v/>
      </c>
      <c r="O78" s="7">
        <f>IF('Lançamentos'!$N78="","",IF('Lançamentos'!$N78=0,"VENCIDA",IF('Lançamentos'!$N78&lt;=20,"PRÓXIMA","EM DIA")))</f>
        <v/>
      </c>
      <c r="P78" s="32" t="n"/>
      <c r="Q78" s="33" t="n"/>
      <c r="R78" s="33" t="n"/>
      <c r="S78" s="34">
        <f>IF(AND('Lançamentos'!$Q78="",'Lançamentos'!$R78=""),"",IFERROR('Lançamentos'!$Q78+'Lançamentos'!$R78,0))</f>
        <v/>
      </c>
      <c r="T78" s="4" t="n"/>
    </row>
    <row r="79">
      <c r="A79" s="2" t="n"/>
      <c r="B79" s="42" t="n"/>
      <c r="C79" s="4" t="n"/>
      <c r="D79" s="2" t="n"/>
      <c r="E79" s="4" t="n"/>
      <c r="F79" s="4" t="n"/>
      <c r="G79" s="4" t="n"/>
      <c r="H79" s="4" t="n"/>
      <c r="I79" s="30" t="n"/>
      <c r="J79" s="30" t="n"/>
      <c r="K79" s="31">
        <f>IF(OR('Lançamentos'!$I79="",'Lançamentos'!$J79=""),"",IFERROR('Lançamentos'!$J79-'Lançamentos'!$I79,0))</f>
        <v/>
      </c>
      <c r="L79" s="30" t="n"/>
      <c r="M79" s="30" t="n"/>
      <c r="N79" s="31">
        <f>IF(OR('Lançamentos'!$L79="",'Lançamentos'!$M79=""),"",MAX(0,'Lançamentos'!$L79-'Lançamentos'!$M79))</f>
        <v/>
      </c>
      <c r="O79" s="7">
        <f>IF('Lançamentos'!$N79="","",IF('Lançamentos'!$N79=0,"VENCIDA",IF('Lançamentos'!$N79&lt;=20,"PRÓXIMA","EM DIA")))</f>
        <v/>
      </c>
      <c r="P79" s="32" t="n"/>
      <c r="Q79" s="33" t="n"/>
      <c r="R79" s="33" t="n"/>
      <c r="S79" s="34">
        <f>IF(AND('Lançamentos'!$Q79="",'Lançamentos'!$R79=""),"",IFERROR('Lançamentos'!$Q79+'Lançamentos'!$R79,0))</f>
        <v/>
      </c>
      <c r="T79" s="4" t="n"/>
    </row>
    <row r="80">
      <c r="A80" s="2" t="n"/>
      <c r="B80" s="42" t="n"/>
      <c r="C80" s="4" t="n"/>
      <c r="D80" s="2" t="n"/>
      <c r="E80" s="4" t="n"/>
      <c r="F80" s="4" t="n"/>
      <c r="G80" s="4" t="n"/>
      <c r="H80" s="4" t="n"/>
      <c r="I80" s="30" t="n"/>
      <c r="J80" s="30" t="n"/>
      <c r="K80" s="31">
        <f>IF(OR('Lançamentos'!$I80="",'Lançamentos'!$J80=""),"",IFERROR('Lançamentos'!$J80-'Lançamentos'!$I80,0))</f>
        <v/>
      </c>
      <c r="L80" s="30" t="n"/>
      <c r="M80" s="30" t="n"/>
      <c r="N80" s="31">
        <f>IF(OR('Lançamentos'!$L80="",'Lançamentos'!$M80=""),"",MAX(0,'Lançamentos'!$L80-'Lançamentos'!$M80))</f>
        <v/>
      </c>
      <c r="O80" s="7">
        <f>IF('Lançamentos'!$N80="","",IF('Lançamentos'!$N80=0,"VENCIDA",IF('Lançamentos'!$N80&lt;=20,"PRÓXIMA","EM DIA")))</f>
        <v/>
      </c>
      <c r="P80" s="32" t="n"/>
      <c r="Q80" s="33" t="n"/>
      <c r="R80" s="33" t="n"/>
      <c r="S80" s="34">
        <f>IF(AND('Lançamentos'!$Q80="",'Lançamentos'!$R80=""),"",IFERROR('Lançamentos'!$Q80+'Lançamentos'!$R80,0))</f>
        <v/>
      </c>
      <c r="T80" s="4" t="n"/>
    </row>
    <row r="81">
      <c r="A81" s="2" t="n"/>
      <c r="B81" s="42" t="n"/>
      <c r="C81" s="4" t="n"/>
      <c r="D81" s="2" t="n"/>
      <c r="E81" s="4" t="n"/>
      <c r="F81" s="4" t="n"/>
      <c r="G81" s="4" t="n"/>
      <c r="H81" s="4" t="n"/>
      <c r="I81" s="30" t="n"/>
      <c r="J81" s="30" t="n"/>
      <c r="K81" s="31">
        <f>IF(OR('Lançamentos'!$I81="",'Lançamentos'!$J81=""),"",IFERROR('Lançamentos'!$J81-'Lançamentos'!$I81,0))</f>
        <v/>
      </c>
      <c r="L81" s="30" t="n"/>
      <c r="M81" s="30" t="n"/>
      <c r="N81" s="31">
        <f>IF(OR('Lançamentos'!$L81="",'Lançamentos'!$M81=""),"",MAX(0,'Lançamentos'!$L81-'Lançamentos'!$M81))</f>
        <v/>
      </c>
      <c r="O81" s="7">
        <f>IF('Lançamentos'!$N81="","",IF('Lançamentos'!$N81=0,"VENCIDA",IF('Lançamentos'!$N81&lt;=20,"PRÓXIMA","EM DIA")))</f>
        <v/>
      </c>
      <c r="P81" s="32" t="n"/>
      <c r="Q81" s="33" t="n"/>
      <c r="R81" s="33" t="n"/>
      <c r="S81" s="34">
        <f>IF(AND('Lançamentos'!$Q81="",'Lançamentos'!$R81=""),"",IFERROR('Lançamentos'!$Q81+'Lançamentos'!$R81,0))</f>
        <v/>
      </c>
      <c r="T81" s="4" t="n"/>
    </row>
    <row r="82">
      <c r="A82" s="2" t="n"/>
      <c r="B82" s="42" t="n"/>
      <c r="C82" s="4" t="n"/>
      <c r="D82" s="2" t="n"/>
      <c r="E82" s="4" t="n"/>
      <c r="F82" s="4" t="n"/>
      <c r="G82" s="4" t="n"/>
      <c r="H82" s="4" t="n"/>
      <c r="I82" s="30" t="n"/>
      <c r="J82" s="30" t="n"/>
      <c r="K82" s="31">
        <f>IF(OR('Lançamentos'!$I82="",'Lançamentos'!$J82=""),"",IFERROR('Lançamentos'!$J82-'Lançamentos'!$I82,0))</f>
        <v/>
      </c>
      <c r="L82" s="30" t="n"/>
      <c r="M82" s="30" t="n"/>
      <c r="N82" s="31">
        <f>IF(OR('Lançamentos'!$L82="",'Lançamentos'!$M82=""),"",MAX(0,'Lançamentos'!$L82-'Lançamentos'!$M82))</f>
        <v/>
      </c>
      <c r="O82" s="7">
        <f>IF('Lançamentos'!$N82="","",IF('Lançamentos'!$N82=0,"VENCIDA",IF('Lançamentos'!$N82&lt;=20,"PRÓXIMA","EM DIA")))</f>
        <v/>
      </c>
      <c r="P82" s="32" t="n"/>
      <c r="Q82" s="33" t="n"/>
      <c r="R82" s="33" t="n"/>
      <c r="S82" s="34">
        <f>IF(AND('Lançamentos'!$Q82="",'Lançamentos'!$R82=""),"",IFERROR('Lançamentos'!$Q82+'Lançamentos'!$R82,0))</f>
        <v/>
      </c>
      <c r="T82" s="4" t="n"/>
    </row>
    <row r="83">
      <c r="A83" s="2" t="n"/>
      <c r="B83" s="42" t="n"/>
      <c r="C83" s="4" t="n"/>
      <c r="D83" s="2" t="n"/>
      <c r="E83" s="4" t="n"/>
      <c r="F83" s="4" t="n"/>
      <c r="G83" s="4" t="n"/>
      <c r="H83" s="4" t="n"/>
      <c r="I83" s="30" t="n"/>
      <c r="J83" s="30" t="n"/>
      <c r="K83" s="31">
        <f>IF(OR('Lançamentos'!$I83="",'Lançamentos'!$J83=""),"",IFERROR('Lançamentos'!$J83-'Lançamentos'!$I83,0))</f>
        <v/>
      </c>
      <c r="L83" s="30" t="n"/>
      <c r="M83" s="30" t="n"/>
      <c r="N83" s="31">
        <f>IF(OR('Lançamentos'!$L83="",'Lançamentos'!$M83=""),"",MAX(0,'Lançamentos'!$L83-'Lançamentos'!$M83))</f>
        <v/>
      </c>
      <c r="O83" s="7">
        <f>IF('Lançamentos'!$N83="","",IF('Lançamentos'!$N83=0,"VENCIDA",IF('Lançamentos'!$N83&lt;=20,"PRÓXIMA","EM DIA")))</f>
        <v/>
      </c>
      <c r="P83" s="32" t="n"/>
      <c r="Q83" s="33" t="n"/>
      <c r="R83" s="33" t="n"/>
      <c r="S83" s="34">
        <f>IF(AND('Lançamentos'!$Q83="",'Lançamentos'!$R83=""),"",IFERROR('Lançamentos'!$Q83+'Lançamentos'!$R83,0))</f>
        <v/>
      </c>
      <c r="T83" s="4" t="n"/>
    </row>
    <row r="84">
      <c r="A84" s="2" t="n"/>
      <c r="B84" s="42" t="n"/>
      <c r="C84" s="4" t="n"/>
      <c r="D84" s="2" t="n"/>
      <c r="E84" s="4" t="n"/>
      <c r="F84" s="4" t="n"/>
      <c r="G84" s="4" t="n"/>
      <c r="H84" s="4" t="n"/>
      <c r="I84" s="30" t="n"/>
      <c r="J84" s="30" t="n"/>
      <c r="K84" s="31">
        <f>IF(OR('Lançamentos'!$I84="",'Lançamentos'!$J84=""),"",IFERROR('Lançamentos'!$J84-'Lançamentos'!$I84,0))</f>
        <v/>
      </c>
      <c r="L84" s="30" t="n"/>
      <c r="M84" s="30" t="n"/>
      <c r="N84" s="31">
        <f>IF(OR('Lançamentos'!$L84="",'Lançamentos'!$M84=""),"",MAX(0,'Lançamentos'!$L84-'Lançamentos'!$M84))</f>
        <v/>
      </c>
      <c r="O84" s="7">
        <f>IF('Lançamentos'!$N84="","",IF('Lançamentos'!$N84=0,"VENCIDA",IF('Lançamentos'!$N84&lt;=20,"PRÓXIMA","EM DIA")))</f>
        <v/>
      </c>
      <c r="P84" s="32" t="n"/>
      <c r="Q84" s="33" t="n"/>
      <c r="R84" s="33" t="n"/>
      <c r="S84" s="34">
        <f>IF(AND('Lançamentos'!$Q84="",'Lançamentos'!$R84=""),"",IFERROR('Lançamentos'!$Q84+'Lançamentos'!$R84,0))</f>
        <v/>
      </c>
      <c r="T84" s="4" t="n"/>
    </row>
    <row r="85">
      <c r="A85" s="2" t="n"/>
      <c r="B85" s="42" t="n"/>
      <c r="C85" s="4" t="n"/>
      <c r="D85" s="2" t="n"/>
      <c r="E85" s="4" t="n"/>
      <c r="F85" s="4" t="n"/>
      <c r="G85" s="4" t="n"/>
      <c r="H85" s="4" t="n"/>
      <c r="I85" s="30" t="n"/>
      <c r="J85" s="30" t="n"/>
      <c r="K85" s="31">
        <f>IF(OR('Lançamentos'!$I85="",'Lançamentos'!$J85=""),"",IFERROR('Lançamentos'!$J85-'Lançamentos'!$I85,0))</f>
        <v/>
      </c>
      <c r="L85" s="30" t="n"/>
      <c r="M85" s="30" t="n"/>
      <c r="N85" s="31">
        <f>IF(OR('Lançamentos'!$L85="",'Lançamentos'!$M85=""),"",MAX(0,'Lançamentos'!$L85-'Lançamentos'!$M85))</f>
        <v/>
      </c>
      <c r="O85" s="7">
        <f>IF('Lançamentos'!$N85="","",IF('Lançamentos'!$N85=0,"VENCIDA",IF('Lançamentos'!$N85&lt;=20,"PRÓXIMA","EM DIA")))</f>
        <v/>
      </c>
      <c r="P85" s="32" t="n"/>
      <c r="Q85" s="33" t="n"/>
      <c r="R85" s="33" t="n"/>
      <c r="S85" s="34">
        <f>IF(AND('Lançamentos'!$Q85="",'Lançamentos'!$R85=""),"",IFERROR('Lançamentos'!$Q85+'Lançamentos'!$R85,0))</f>
        <v/>
      </c>
      <c r="T85" s="4" t="n"/>
    </row>
    <row r="86">
      <c r="A86" s="2" t="n"/>
      <c r="B86" s="42" t="n"/>
      <c r="C86" s="4" t="n"/>
      <c r="D86" s="2" t="n"/>
      <c r="E86" s="4" t="n"/>
      <c r="F86" s="4" t="n"/>
      <c r="G86" s="4" t="n"/>
      <c r="H86" s="4" t="n"/>
      <c r="I86" s="30" t="n"/>
      <c r="J86" s="30" t="n"/>
      <c r="K86" s="31">
        <f>IF(OR('Lançamentos'!$I86="",'Lançamentos'!$J86=""),"",IFERROR('Lançamentos'!$J86-'Lançamentos'!$I86,0))</f>
        <v/>
      </c>
      <c r="L86" s="30" t="n"/>
      <c r="M86" s="30" t="n"/>
      <c r="N86" s="31">
        <f>IF(OR('Lançamentos'!$L86="",'Lançamentos'!$M86=""),"",MAX(0,'Lançamentos'!$L86-'Lançamentos'!$M86))</f>
        <v/>
      </c>
      <c r="O86" s="7">
        <f>IF('Lançamentos'!$N86="","",IF('Lançamentos'!$N86=0,"VENCIDA",IF('Lançamentos'!$N86&lt;=20,"PRÓXIMA","EM DIA")))</f>
        <v/>
      </c>
      <c r="P86" s="32" t="n"/>
      <c r="Q86" s="33" t="n"/>
      <c r="R86" s="33" t="n"/>
      <c r="S86" s="34">
        <f>IF(AND('Lançamentos'!$Q86="",'Lançamentos'!$R86=""),"",IFERROR('Lançamentos'!$Q86+'Lançamentos'!$R86,0))</f>
        <v/>
      </c>
      <c r="T86" s="4" t="n"/>
    </row>
    <row r="87">
      <c r="A87" s="2" t="n"/>
      <c r="B87" s="42" t="n"/>
      <c r="C87" s="4" t="n"/>
      <c r="D87" s="2" t="n"/>
      <c r="E87" s="4" t="n"/>
      <c r="F87" s="4" t="n"/>
      <c r="G87" s="4" t="n"/>
      <c r="H87" s="4" t="n"/>
      <c r="I87" s="30" t="n"/>
      <c r="J87" s="30" t="n"/>
      <c r="K87" s="31">
        <f>IF(OR('Lançamentos'!$I87="",'Lançamentos'!$J87=""),"",IFERROR('Lançamentos'!$J87-'Lançamentos'!$I87,0))</f>
        <v/>
      </c>
      <c r="L87" s="30" t="n"/>
      <c r="M87" s="30" t="n"/>
      <c r="N87" s="31">
        <f>IF(OR('Lançamentos'!$L87="",'Lançamentos'!$M87=""),"",MAX(0,'Lançamentos'!$L87-'Lançamentos'!$M87))</f>
        <v/>
      </c>
      <c r="O87" s="7">
        <f>IF('Lançamentos'!$N87="","",IF('Lançamentos'!$N87=0,"VENCIDA",IF('Lançamentos'!$N87&lt;=20,"PRÓXIMA","EM DIA")))</f>
        <v/>
      </c>
      <c r="P87" s="32" t="n"/>
      <c r="Q87" s="33" t="n"/>
      <c r="R87" s="33" t="n"/>
      <c r="S87" s="34">
        <f>IF(AND('Lançamentos'!$Q87="",'Lançamentos'!$R87=""),"",IFERROR('Lançamentos'!$Q87+'Lançamentos'!$R87,0))</f>
        <v/>
      </c>
      <c r="T87" s="4" t="n"/>
    </row>
    <row r="88">
      <c r="A88" s="2" t="n"/>
      <c r="B88" s="42" t="n"/>
      <c r="C88" s="4" t="n"/>
      <c r="D88" s="2" t="n"/>
      <c r="E88" s="4" t="n"/>
      <c r="F88" s="4" t="n"/>
      <c r="G88" s="4" t="n"/>
      <c r="H88" s="4" t="n"/>
      <c r="I88" s="30" t="n"/>
      <c r="J88" s="30" t="n"/>
      <c r="K88" s="31">
        <f>IF(OR('Lançamentos'!$I88="",'Lançamentos'!$J88=""),"",IFERROR('Lançamentos'!$J88-'Lançamentos'!$I88,0))</f>
        <v/>
      </c>
      <c r="L88" s="30" t="n"/>
      <c r="M88" s="30" t="n"/>
      <c r="N88" s="31">
        <f>IF(OR('Lançamentos'!$L88="",'Lançamentos'!$M88=""),"",MAX(0,'Lançamentos'!$L88-'Lançamentos'!$M88))</f>
        <v/>
      </c>
      <c r="O88" s="7">
        <f>IF('Lançamentos'!$N88="","",IF('Lançamentos'!$N88=0,"VENCIDA",IF('Lançamentos'!$N88&lt;=20,"PRÓXIMA","EM DIA")))</f>
        <v/>
      </c>
      <c r="P88" s="32" t="n"/>
      <c r="Q88" s="33" t="n"/>
      <c r="R88" s="33" t="n"/>
      <c r="S88" s="34">
        <f>IF(AND('Lançamentos'!$Q88="",'Lançamentos'!$R88=""),"",IFERROR('Lançamentos'!$Q88+'Lançamentos'!$R88,0))</f>
        <v/>
      </c>
      <c r="T88" s="4" t="n"/>
    </row>
    <row r="89">
      <c r="A89" s="2" t="n"/>
      <c r="B89" s="42" t="n"/>
      <c r="C89" s="4" t="n"/>
      <c r="D89" s="2" t="n"/>
      <c r="E89" s="4" t="n"/>
      <c r="F89" s="4" t="n"/>
      <c r="G89" s="4" t="n"/>
      <c r="H89" s="4" t="n"/>
      <c r="I89" s="30" t="n"/>
      <c r="J89" s="30" t="n"/>
      <c r="K89" s="31">
        <f>IF(OR('Lançamentos'!$I89="",'Lançamentos'!$J89=""),"",IFERROR('Lançamentos'!$J89-'Lançamentos'!$I89,0))</f>
        <v/>
      </c>
      <c r="L89" s="30" t="n"/>
      <c r="M89" s="30" t="n"/>
      <c r="N89" s="31">
        <f>IF(OR('Lançamentos'!$L89="",'Lançamentos'!$M89=""),"",MAX(0,'Lançamentos'!$L89-'Lançamentos'!$M89))</f>
        <v/>
      </c>
      <c r="O89" s="7">
        <f>IF('Lançamentos'!$N89="","",IF('Lançamentos'!$N89=0,"VENCIDA",IF('Lançamentos'!$N89&lt;=20,"PRÓXIMA","EM DIA")))</f>
        <v/>
      </c>
      <c r="P89" s="32" t="n"/>
      <c r="Q89" s="33" t="n"/>
      <c r="R89" s="33" t="n"/>
      <c r="S89" s="34">
        <f>IF(AND('Lançamentos'!$Q89="",'Lançamentos'!$R89=""),"",IFERROR('Lançamentos'!$Q89+'Lançamentos'!$R89,0))</f>
        <v/>
      </c>
      <c r="T89" s="4" t="n"/>
    </row>
    <row r="90">
      <c r="A90" s="2" t="n"/>
      <c r="B90" s="42" t="n"/>
      <c r="C90" s="4" t="n"/>
      <c r="D90" s="2" t="n"/>
      <c r="E90" s="4" t="n"/>
      <c r="F90" s="4" t="n"/>
      <c r="G90" s="4" t="n"/>
      <c r="H90" s="4" t="n"/>
      <c r="I90" s="30" t="n"/>
      <c r="J90" s="30" t="n"/>
      <c r="K90" s="31">
        <f>IF(OR('Lançamentos'!$I90="",'Lançamentos'!$J90=""),"",IFERROR('Lançamentos'!$J90-'Lançamentos'!$I90,0))</f>
        <v/>
      </c>
      <c r="L90" s="30" t="n"/>
      <c r="M90" s="30" t="n"/>
      <c r="N90" s="31">
        <f>IF(OR('Lançamentos'!$L90="",'Lançamentos'!$M90=""),"",MAX(0,'Lançamentos'!$L90-'Lançamentos'!$M90))</f>
        <v/>
      </c>
      <c r="O90" s="7">
        <f>IF('Lançamentos'!$N90="","",IF('Lançamentos'!$N90=0,"VENCIDA",IF('Lançamentos'!$N90&lt;=20,"PRÓXIMA","EM DIA")))</f>
        <v/>
      </c>
      <c r="P90" s="32" t="n"/>
      <c r="Q90" s="33" t="n"/>
      <c r="R90" s="33" t="n"/>
      <c r="S90" s="34">
        <f>IF(AND('Lançamentos'!$Q90="",'Lançamentos'!$R90=""),"",IFERROR('Lançamentos'!$Q90+'Lançamentos'!$R90,0))</f>
        <v/>
      </c>
      <c r="T90" s="4" t="n"/>
    </row>
    <row r="91">
      <c r="A91" s="2" t="n"/>
      <c r="B91" s="42" t="n"/>
      <c r="C91" s="4" t="n"/>
      <c r="D91" s="2" t="n"/>
      <c r="E91" s="4" t="n"/>
      <c r="F91" s="4" t="n"/>
      <c r="G91" s="4" t="n"/>
      <c r="H91" s="4" t="n"/>
      <c r="I91" s="30" t="n"/>
      <c r="J91" s="30" t="n"/>
      <c r="K91" s="31">
        <f>IF(OR('Lançamentos'!$I91="",'Lançamentos'!$J91=""),"",IFERROR('Lançamentos'!$J91-'Lançamentos'!$I91,0))</f>
        <v/>
      </c>
      <c r="L91" s="30" t="n"/>
      <c r="M91" s="30" t="n"/>
      <c r="N91" s="31">
        <f>IF(OR('Lançamentos'!$L91="",'Lançamentos'!$M91=""),"",MAX(0,'Lançamentos'!$L91-'Lançamentos'!$M91))</f>
        <v/>
      </c>
      <c r="O91" s="7">
        <f>IF('Lançamentos'!$N91="","",IF('Lançamentos'!$N91=0,"VENCIDA",IF('Lançamentos'!$N91&lt;=20,"PRÓXIMA","EM DIA")))</f>
        <v/>
      </c>
      <c r="P91" s="32" t="n"/>
      <c r="Q91" s="33" t="n"/>
      <c r="R91" s="33" t="n"/>
      <c r="S91" s="34">
        <f>IF(AND('Lançamentos'!$Q91="",'Lançamentos'!$R91=""),"",IFERROR('Lançamentos'!$Q91+'Lançamentos'!$R91,0))</f>
        <v/>
      </c>
      <c r="T91" s="4" t="n"/>
    </row>
    <row r="92">
      <c r="A92" s="2" t="n"/>
      <c r="B92" s="42" t="n"/>
      <c r="C92" s="4" t="n"/>
      <c r="D92" s="2" t="n"/>
      <c r="E92" s="4" t="n"/>
      <c r="F92" s="4" t="n"/>
      <c r="G92" s="4" t="n"/>
      <c r="H92" s="4" t="n"/>
      <c r="I92" s="30" t="n"/>
      <c r="J92" s="30" t="n"/>
      <c r="K92" s="31">
        <f>IF(OR('Lançamentos'!$I92="",'Lançamentos'!$J92=""),"",IFERROR('Lançamentos'!$J92-'Lançamentos'!$I92,0))</f>
        <v/>
      </c>
      <c r="L92" s="30" t="n"/>
      <c r="M92" s="30" t="n"/>
      <c r="N92" s="31">
        <f>IF(OR('Lançamentos'!$L92="",'Lançamentos'!$M92=""),"",MAX(0,'Lançamentos'!$L92-'Lançamentos'!$M92))</f>
        <v/>
      </c>
      <c r="O92" s="7">
        <f>IF('Lançamentos'!$N92="","",IF('Lançamentos'!$N92=0,"VENCIDA",IF('Lançamentos'!$N92&lt;=20,"PRÓXIMA","EM DIA")))</f>
        <v/>
      </c>
      <c r="P92" s="32" t="n"/>
      <c r="Q92" s="33" t="n"/>
      <c r="R92" s="33" t="n"/>
      <c r="S92" s="34">
        <f>IF(AND('Lançamentos'!$Q92="",'Lançamentos'!$R92=""),"",IFERROR('Lançamentos'!$Q92+'Lançamentos'!$R92,0))</f>
        <v/>
      </c>
      <c r="T92" s="4" t="n"/>
    </row>
    <row r="93">
      <c r="A93" s="2" t="n"/>
      <c r="B93" s="42" t="n"/>
      <c r="C93" s="4" t="n"/>
      <c r="D93" s="2" t="n"/>
      <c r="E93" s="4" t="n"/>
      <c r="F93" s="4" t="n"/>
      <c r="G93" s="4" t="n"/>
      <c r="H93" s="4" t="n"/>
      <c r="I93" s="30" t="n"/>
      <c r="J93" s="30" t="n"/>
      <c r="K93" s="31">
        <f>IF(OR('Lançamentos'!$I93="",'Lançamentos'!$J93=""),"",IFERROR('Lançamentos'!$J93-'Lançamentos'!$I93,0))</f>
        <v/>
      </c>
      <c r="L93" s="30" t="n"/>
      <c r="M93" s="30" t="n"/>
      <c r="N93" s="31">
        <f>IF(OR('Lançamentos'!$L93="",'Lançamentos'!$M93=""),"",MAX(0,'Lançamentos'!$L93-'Lançamentos'!$M93))</f>
        <v/>
      </c>
      <c r="O93" s="7">
        <f>IF('Lançamentos'!$N93="","",IF('Lançamentos'!$N93=0,"VENCIDA",IF('Lançamentos'!$N93&lt;=20,"PRÓXIMA","EM DIA")))</f>
        <v/>
      </c>
      <c r="P93" s="32" t="n"/>
      <c r="Q93" s="33" t="n"/>
      <c r="R93" s="33" t="n"/>
      <c r="S93" s="34">
        <f>IF(AND('Lançamentos'!$Q93="",'Lançamentos'!$R93=""),"",IFERROR('Lançamentos'!$Q93+'Lançamentos'!$R93,0))</f>
        <v/>
      </c>
      <c r="T93" s="4" t="n"/>
    </row>
    <row r="94">
      <c r="A94" s="2" t="n"/>
      <c r="B94" s="42" t="n"/>
      <c r="C94" s="4" t="n"/>
      <c r="D94" s="2" t="n"/>
      <c r="E94" s="4" t="n"/>
      <c r="F94" s="4" t="n"/>
      <c r="G94" s="4" t="n"/>
      <c r="H94" s="4" t="n"/>
      <c r="I94" s="30" t="n"/>
      <c r="J94" s="30" t="n"/>
      <c r="K94" s="31">
        <f>IF(OR('Lançamentos'!$I94="",'Lançamentos'!$J94=""),"",IFERROR('Lançamentos'!$J94-'Lançamentos'!$I94,0))</f>
        <v/>
      </c>
      <c r="L94" s="30" t="n"/>
      <c r="M94" s="30" t="n"/>
      <c r="N94" s="31">
        <f>IF(OR('Lançamentos'!$L94="",'Lançamentos'!$M94=""),"",MAX(0,'Lançamentos'!$L94-'Lançamentos'!$M94))</f>
        <v/>
      </c>
      <c r="O94" s="7">
        <f>IF('Lançamentos'!$N94="","",IF('Lançamentos'!$N94=0,"VENCIDA",IF('Lançamentos'!$N94&lt;=20,"PRÓXIMA","EM DIA")))</f>
        <v/>
      </c>
      <c r="P94" s="32" t="n"/>
      <c r="Q94" s="33" t="n"/>
      <c r="R94" s="33" t="n"/>
      <c r="S94" s="34">
        <f>IF(AND('Lançamentos'!$Q94="",'Lançamentos'!$R94=""),"",IFERROR('Lançamentos'!$Q94+'Lançamentos'!$R94,0))</f>
        <v/>
      </c>
      <c r="T94" s="4" t="n"/>
    </row>
    <row r="95">
      <c r="A95" s="2" t="n"/>
      <c r="B95" s="42" t="n"/>
      <c r="C95" s="4" t="n"/>
      <c r="D95" s="2" t="n"/>
      <c r="E95" s="4" t="n"/>
      <c r="F95" s="4" t="n"/>
      <c r="G95" s="4" t="n"/>
      <c r="H95" s="4" t="n"/>
      <c r="I95" s="30" t="n"/>
      <c r="J95" s="30" t="n"/>
      <c r="K95" s="31">
        <f>IF(OR('Lançamentos'!$I95="",'Lançamentos'!$J95=""),"",IFERROR('Lançamentos'!$J95-'Lançamentos'!$I95,0))</f>
        <v/>
      </c>
      <c r="L95" s="30" t="n"/>
      <c r="M95" s="30" t="n"/>
      <c r="N95" s="31">
        <f>IF(OR('Lançamentos'!$L95="",'Lançamentos'!$M95=""),"",MAX(0,'Lançamentos'!$L95-'Lançamentos'!$M95))</f>
        <v/>
      </c>
      <c r="O95" s="7">
        <f>IF('Lançamentos'!$N95="","",IF('Lançamentos'!$N95=0,"VENCIDA",IF('Lançamentos'!$N95&lt;=20,"PRÓXIMA","EM DIA")))</f>
        <v/>
      </c>
      <c r="P95" s="32" t="n"/>
      <c r="Q95" s="33" t="n"/>
      <c r="R95" s="33" t="n"/>
      <c r="S95" s="34">
        <f>IF(AND('Lançamentos'!$Q95="",'Lançamentos'!$R95=""),"",IFERROR('Lançamentos'!$Q95+'Lançamentos'!$R95,0))</f>
        <v/>
      </c>
      <c r="T95" s="4" t="n"/>
    </row>
    <row r="96">
      <c r="A96" s="2" t="n"/>
      <c r="B96" s="42" t="n"/>
      <c r="C96" s="4" t="n"/>
      <c r="D96" s="2" t="n"/>
      <c r="E96" s="4" t="n"/>
      <c r="F96" s="4" t="n"/>
      <c r="G96" s="4" t="n"/>
      <c r="H96" s="4" t="n"/>
      <c r="I96" s="30" t="n"/>
      <c r="J96" s="30" t="n"/>
      <c r="K96" s="31">
        <f>IF(OR('Lançamentos'!$I96="",'Lançamentos'!$J96=""),"",IFERROR('Lançamentos'!$J96-'Lançamentos'!$I96,0))</f>
        <v/>
      </c>
      <c r="L96" s="30" t="n"/>
      <c r="M96" s="30" t="n"/>
      <c r="N96" s="31">
        <f>IF(OR('Lançamentos'!$L96="",'Lançamentos'!$M96=""),"",MAX(0,'Lançamentos'!$L96-'Lançamentos'!$M96))</f>
        <v/>
      </c>
      <c r="O96" s="7">
        <f>IF('Lançamentos'!$N96="","",IF('Lançamentos'!$N96=0,"VENCIDA",IF('Lançamentos'!$N96&lt;=20,"PRÓXIMA","EM DIA")))</f>
        <v/>
      </c>
      <c r="P96" s="32" t="n"/>
      <c r="Q96" s="33" t="n"/>
      <c r="R96" s="33" t="n"/>
      <c r="S96" s="34">
        <f>IF(AND('Lançamentos'!$Q96="",'Lançamentos'!$R96=""),"",IFERROR('Lançamentos'!$Q96+'Lançamentos'!$R96,0))</f>
        <v/>
      </c>
      <c r="T96" s="4" t="n"/>
    </row>
    <row r="97">
      <c r="A97" s="2" t="n"/>
      <c r="B97" s="42" t="n"/>
      <c r="C97" s="4" t="n"/>
      <c r="D97" s="2" t="n"/>
      <c r="E97" s="4" t="n"/>
      <c r="F97" s="4" t="n"/>
      <c r="G97" s="4" t="n"/>
      <c r="H97" s="4" t="n"/>
      <c r="I97" s="30" t="n"/>
      <c r="J97" s="30" t="n"/>
      <c r="K97" s="31">
        <f>IF(OR('Lançamentos'!$I97="",'Lançamentos'!$J97=""),"",IFERROR('Lançamentos'!$J97-'Lançamentos'!$I97,0))</f>
        <v/>
      </c>
      <c r="L97" s="30" t="n"/>
      <c r="M97" s="30" t="n"/>
      <c r="N97" s="31">
        <f>IF(OR('Lançamentos'!$L97="",'Lançamentos'!$M97=""),"",MAX(0,'Lançamentos'!$L97-'Lançamentos'!$M97))</f>
        <v/>
      </c>
      <c r="O97" s="7">
        <f>IF('Lançamentos'!$N97="","",IF('Lançamentos'!$N97=0,"VENCIDA",IF('Lançamentos'!$N97&lt;=20,"PRÓXIMA","EM DIA")))</f>
        <v/>
      </c>
      <c r="P97" s="32" t="n"/>
      <c r="Q97" s="33" t="n"/>
      <c r="R97" s="33" t="n"/>
      <c r="S97" s="34">
        <f>IF(AND('Lançamentos'!$Q97="",'Lançamentos'!$R97=""),"",IFERROR('Lançamentos'!$Q97+'Lançamentos'!$R97,0))</f>
        <v/>
      </c>
      <c r="T97" s="4" t="n"/>
    </row>
    <row r="98">
      <c r="A98" s="2" t="n"/>
      <c r="B98" s="42" t="n"/>
      <c r="C98" s="4" t="n"/>
      <c r="D98" s="2" t="n"/>
      <c r="E98" s="4" t="n"/>
      <c r="F98" s="4" t="n"/>
      <c r="G98" s="4" t="n"/>
      <c r="H98" s="4" t="n"/>
      <c r="I98" s="30" t="n"/>
      <c r="J98" s="30" t="n"/>
      <c r="K98" s="31">
        <f>IF(OR('Lançamentos'!$I98="",'Lançamentos'!$J98=""),"",IFERROR('Lançamentos'!$J98-'Lançamentos'!$I98,0))</f>
        <v/>
      </c>
      <c r="L98" s="30" t="n"/>
      <c r="M98" s="30" t="n"/>
      <c r="N98" s="31">
        <f>IF(OR('Lançamentos'!$L98="",'Lançamentos'!$M98=""),"",MAX(0,'Lançamentos'!$L98-'Lançamentos'!$M98))</f>
        <v/>
      </c>
      <c r="O98" s="7">
        <f>IF('Lançamentos'!$N98="","",IF('Lançamentos'!$N98=0,"VENCIDA",IF('Lançamentos'!$N98&lt;=20,"PRÓXIMA","EM DIA")))</f>
        <v/>
      </c>
      <c r="P98" s="32" t="n"/>
      <c r="Q98" s="33" t="n"/>
      <c r="R98" s="33" t="n"/>
      <c r="S98" s="34">
        <f>IF(AND('Lançamentos'!$Q98="",'Lançamentos'!$R98=""),"",IFERROR('Lançamentos'!$Q98+'Lançamentos'!$R98,0))</f>
        <v/>
      </c>
      <c r="T98" s="4" t="n"/>
    </row>
    <row r="99">
      <c r="A99" s="2" t="n"/>
      <c r="B99" s="42" t="n"/>
      <c r="C99" s="4" t="n"/>
      <c r="D99" s="2" t="n"/>
      <c r="E99" s="4" t="n"/>
      <c r="F99" s="4" t="n"/>
      <c r="G99" s="4" t="n"/>
      <c r="H99" s="4" t="n"/>
      <c r="I99" s="30" t="n"/>
      <c r="J99" s="30" t="n"/>
      <c r="K99" s="31">
        <f>IF(OR('Lançamentos'!$I99="",'Lançamentos'!$J99=""),"",IFERROR('Lançamentos'!$J99-'Lançamentos'!$I99,0))</f>
        <v/>
      </c>
      <c r="L99" s="30" t="n"/>
      <c r="M99" s="30" t="n"/>
      <c r="N99" s="31">
        <f>IF(OR('Lançamentos'!$L99="",'Lançamentos'!$M99=""),"",MAX(0,'Lançamentos'!$L99-'Lançamentos'!$M99))</f>
        <v/>
      </c>
      <c r="O99" s="7">
        <f>IF('Lançamentos'!$N99="","",IF('Lançamentos'!$N99=0,"VENCIDA",IF('Lançamentos'!$N99&lt;=20,"PRÓXIMA","EM DIA")))</f>
        <v/>
      </c>
      <c r="P99" s="32" t="n"/>
      <c r="Q99" s="33" t="n"/>
      <c r="R99" s="33" t="n"/>
      <c r="S99" s="34">
        <f>IF(AND('Lançamentos'!$Q99="",'Lançamentos'!$R99=""),"",IFERROR('Lançamentos'!$Q99+'Lançamentos'!$R99,0))</f>
        <v/>
      </c>
      <c r="T99" s="4" t="n"/>
    </row>
    <row r="100">
      <c r="A100" s="2" t="n"/>
      <c r="B100" s="42" t="n"/>
      <c r="C100" s="4" t="n"/>
      <c r="D100" s="2" t="n"/>
      <c r="E100" s="4" t="n"/>
      <c r="F100" s="4" t="n"/>
      <c r="G100" s="4" t="n"/>
      <c r="H100" s="4" t="n"/>
      <c r="I100" s="30" t="n"/>
      <c r="J100" s="30" t="n"/>
      <c r="K100" s="31">
        <f>IF(OR('Lançamentos'!$I100="",'Lançamentos'!$J100=""),"",IFERROR('Lançamentos'!$J100-'Lançamentos'!$I100,0))</f>
        <v/>
      </c>
      <c r="L100" s="30" t="n"/>
      <c r="M100" s="30" t="n"/>
      <c r="N100" s="31">
        <f>IF(OR('Lançamentos'!$L100="",'Lançamentos'!$M100=""),"",MAX(0,'Lançamentos'!$L100-'Lançamentos'!$M100))</f>
        <v/>
      </c>
      <c r="O100" s="7">
        <f>IF('Lançamentos'!$N100="","",IF('Lançamentos'!$N100=0,"VENCIDA",IF('Lançamentos'!$N100&lt;=20,"PRÓXIMA","EM DIA")))</f>
        <v/>
      </c>
      <c r="P100" s="32" t="n"/>
      <c r="Q100" s="33" t="n"/>
      <c r="R100" s="33" t="n"/>
      <c r="S100" s="34">
        <f>IF(AND('Lançamentos'!$Q100="",'Lançamentos'!$R100=""),"",IFERROR('Lançamentos'!$Q100+'Lançamentos'!$R100,0))</f>
        <v/>
      </c>
      <c r="T100" s="4" t="n"/>
    </row>
    <row r="101">
      <c r="A101" s="2" t="n"/>
      <c r="B101" s="42" t="n"/>
      <c r="C101" s="4" t="n"/>
      <c r="D101" s="2" t="n"/>
      <c r="E101" s="4" t="n"/>
      <c r="F101" s="4" t="n"/>
      <c r="G101" s="4" t="n"/>
      <c r="H101" s="4" t="n"/>
      <c r="I101" s="30" t="n"/>
      <c r="J101" s="30" t="n"/>
      <c r="K101" s="31">
        <f>IF(OR('Lançamentos'!$I101="",'Lançamentos'!$J101=""),"",IFERROR('Lançamentos'!$J101-'Lançamentos'!$I101,0))</f>
        <v/>
      </c>
      <c r="L101" s="30" t="n"/>
      <c r="M101" s="30" t="n"/>
      <c r="N101" s="31">
        <f>IF(OR('Lançamentos'!$L101="",'Lançamentos'!$M101=""),"",MAX(0,'Lançamentos'!$L101-'Lançamentos'!$M101))</f>
        <v/>
      </c>
      <c r="O101" s="7">
        <f>IF('Lançamentos'!$N101="","",IF('Lançamentos'!$N101=0,"VENCIDA",IF('Lançamentos'!$N101&lt;=20,"PRÓXIMA","EM DIA")))</f>
        <v/>
      </c>
      <c r="P101" s="32" t="n"/>
      <c r="Q101" s="33" t="n"/>
      <c r="R101" s="33" t="n"/>
      <c r="S101" s="34">
        <f>IF(AND('Lançamentos'!$Q101="",'Lançamentos'!$R101=""),"",IFERROR('Lançamentos'!$Q101+'Lançamentos'!$R101,0))</f>
        <v/>
      </c>
      <c r="T101" s="4" t="n"/>
    </row>
  </sheetData>
  <autoFilter ref="A1:T101"/>
  <conditionalFormatting sqref="O2:O101">
    <cfRule type="expression" priority="1" dxfId="0">
      <formula>$O2="VENCIDA"</formula>
    </cfRule>
    <cfRule type="expression" priority="2" dxfId="1">
      <formula>$O2="PRÓXIMA"</formula>
    </cfRule>
    <cfRule type="expression" priority="3" dxfId="2">
      <formula>$O2="EM DIA"</formula>
    </cfRule>
  </conditionalFormatting>
  <dataValidations count="4">
    <dataValidation sqref="C2:C101" showErrorMessage="1" showInputMessage="1" allowBlank="1" type="list">
      <formula1>"Escavadeira hidráulica,Retroescavadeira,Pá carregadeira,Motoniveladora,Rolo compactador,Trator de esteira"</formula1>
    </dataValidation>
    <dataValidation sqref="E2:E101" showErrorMessage="1" showInputMessage="1" allowBlank="1" type="list">
      <formula1>"Escavadeira hidráulica,Retroescavadeira,Pá carregadeira,Motoniveladora,Rolo compactador,Trator de esteira"</formula1>
    </dataValidation>
    <dataValidation sqref="F2:F101" showErrorMessage="1" showInputMessage="1" allowBlank="1" type="list">
      <formula1>"Obra Centro SP,Ampliação Campinas,Pátio Industrial BH,Rodovia Curitiba,Terminal Rio,Expansão Porto Alegre,Obra Salvador Norte,Canal Recife,Obra Brasília Leste"</formula1>
    </dataValidation>
    <dataValidation sqref="H2:H101" showErrorMessage="1" showInputMessage="1" allowBlank="1" type="list">
      <formula1>"João Silva,Maria Oliveira,Pedro Santos,Ana Souza,Carlos Pereira,Juliana Costa,Rafael Almeida,Camila Ferreira,Lucas Rodrigues,Fernanda Lima"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tabColor rgb="00334155"/>
    <outlinePr summaryBelow="1" summaryRight="1"/>
    <pageSetUpPr/>
  </sheetPr>
  <dimension ref="A1:H16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2" customWidth="1" min="1" max="1"/>
    <col width="22" customWidth="1" min="2" max="2"/>
    <col width="22" customWidth="1" min="3" max="3"/>
    <col width="22" customWidth="1" min="4" max="4"/>
    <col width="18" customWidth="1" min="5" max="5"/>
    <col width="18" customWidth="1" min="6" max="6"/>
    <col width="20" customWidth="1" min="7" max="7"/>
    <col width="18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 ht="30" customHeight="1">
      <c r="A1" s="11" t="inlineStr">
        <is>
          <t>PAINEL DE AÇÃO | Controle de Horímetro</t>
        </is>
      </c>
    </row>
    <row r="2"/>
    <row r="3" ht="25" customHeight="1">
      <c r="A3" s="12" t="inlineStr">
        <is>
          <t>Horas trabalhadas</t>
        </is>
      </c>
      <c r="B3" s="12" t="inlineStr">
        <is>
          <t>Média por lançamento</t>
        </is>
      </c>
      <c r="C3" s="12" t="inlineStr">
        <is>
          <t>Custo combustível</t>
        </is>
      </c>
      <c r="D3" s="12" t="inlineStr">
        <is>
          <t>Custo manutenção</t>
        </is>
      </c>
    </row>
    <row r="4" ht="25" customHeight="1">
      <c r="A4" s="35">
        <f>SUM('Lançamentos'!$K$2:$K$101)</f>
        <v/>
      </c>
      <c r="B4" s="35">
        <f>IFERROR(AVERAGE('Lançamentos'!$K$2:$K$101),0)</f>
        <v/>
      </c>
      <c r="C4" s="36">
        <f>SUM('Lançamentos'!$Q$2:$Q$101)</f>
        <v/>
      </c>
      <c r="D4" s="36">
        <f>SUM('Lançamentos'!$R$2:$R$101)</f>
        <v/>
      </c>
    </row>
    <row r="5"/>
    <row r="6" ht="25" customHeight="1">
      <c r="A6" s="12" t="inlineStr">
        <is>
          <t>Custo operacional</t>
        </is>
      </c>
      <c r="B6" s="12" t="inlineStr">
        <is>
          <t>Máquinas monitoradas</t>
        </is>
      </c>
      <c r="C6" s="12" t="inlineStr">
        <is>
          <t>Manutenções vencidas</t>
        </is>
      </c>
      <c r="D6" s="12" t="inlineStr">
        <is>
          <t>% de lançamentos em dia</t>
        </is>
      </c>
    </row>
    <row r="7" ht="25" customHeight="1">
      <c r="A7" s="36">
        <f>SUM('Lançamentos'!$S$2:$S$101)</f>
        <v/>
      </c>
      <c r="B7" s="15">
        <f>COUNTA('Lançamentos'!$D$2:$D$101)</f>
        <v/>
      </c>
      <c r="C7" s="15">
        <f>COUNTIF('Lançamentos'!$O$2:$O$101,"VENCIDA")</f>
        <v/>
      </c>
      <c r="D7" s="37">
        <f>IFERROR(COUNTIF('Lançamentos'!$O$2:$O$101,"EM DIA")/COUNTA('Lançamentos'!$O$2:$O$101),0)</f>
        <v/>
      </c>
    </row>
    <row r="8"/>
    <row r="9"/>
    <row r="10">
      <c r="A10" s="1" t="inlineStr">
        <is>
          <t>Código</t>
        </is>
      </c>
      <c r="B10" s="1" t="inlineStr">
        <is>
          <t>Máquina</t>
        </is>
      </c>
      <c r="C10" s="1" t="inlineStr">
        <is>
          <t>Tipo de Equipamento</t>
        </is>
      </c>
      <c r="D10" s="1" t="inlineStr">
        <is>
          <t>Horas Trabalhadas</t>
        </is>
      </c>
      <c r="E10" s="1" t="inlineStr">
        <is>
          <t>Custo Total</t>
        </is>
      </c>
      <c r="F10" s="1" t="inlineStr">
        <is>
          <t>Ação</t>
        </is>
      </c>
      <c r="G10" s="1" t="inlineStr">
        <is>
          <t>Status da Manutenção</t>
        </is>
      </c>
      <c r="H10" s="1" t="inlineStr">
        <is>
          <t>Quantidade</t>
        </is>
      </c>
    </row>
    <row r="11">
      <c r="A11" s="2" t="inlineStr">
        <is>
          <t>ESC-001</t>
        </is>
      </c>
      <c r="B11" s="4" t="inlineStr">
        <is>
          <t>Escavadeira hidráulica</t>
        </is>
      </c>
      <c r="C11" s="17">
        <f>IFERROR(VLOOKUP($A11,'Lançamentos'!$D$2:$E$101,2,FALSE),"Não encontrado")</f>
        <v/>
      </c>
      <c r="D11" s="38">
        <f>SUMIF('Lançamentos'!$D$2:$D$101,$A11,'Lançamentos'!$K$2:$K$101)</f>
        <v/>
      </c>
      <c r="E11" s="39">
        <f>SUMIF('Lançamentos'!$D$2:$D$101,$A11,'Lançamentos'!$S$2:$S$101)</f>
        <v/>
      </c>
      <c r="F11" s="20">
        <f>IF(COUNTIFS('Lançamentos'!$D$2:$D$101,$A11,'Lançamentos'!$O$2:$O$101,"VENCIDA")&gt;0,"REVISAR","REGULAR")</f>
        <v/>
      </c>
      <c r="G11" s="20" t="inlineStr">
        <is>
          <t>VENCIDA</t>
        </is>
      </c>
      <c r="H11" s="20">
        <f>COUNTIF('Lançamentos'!$O$2:$O$101,$G11)</f>
        <v/>
      </c>
    </row>
    <row r="12">
      <c r="A12" s="2" t="inlineStr">
        <is>
          <t>RET-002</t>
        </is>
      </c>
      <c r="B12" s="4" t="inlineStr">
        <is>
          <t>Retroescavadeira</t>
        </is>
      </c>
      <c r="C12" s="21">
        <f>IFERROR(VLOOKUP($A12,'Lançamentos'!$D$2:$E$101,2,FALSE),"Não encontrado")</f>
        <v/>
      </c>
      <c r="D12" s="40">
        <f>SUMIF('Lançamentos'!$D$2:$D$101,$A12,'Lançamentos'!$K$2:$K$101)</f>
        <v/>
      </c>
      <c r="E12" s="41">
        <f>SUMIF('Lançamentos'!$D$2:$D$101,$A12,'Lançamentos'!$S$2:$S$101)</f>
        <v/>
      </c>
      <c r="F12" s="24">
        <f>IF(COUNTIFS('Lançamentos'!$D$2:$D$101,$A12,'Lançamentos'!$O$2:$O$101,"VENCIDA")&gt;0,"REVISAR","REGULAR")</f>
        <v/>
      </c>
      <c r="G12" s="24" t="inlineStr">
        <is>
          <t>PRÓXIMA</t>
        </is>
      </c>
      <c r="H12" s="24">
        <f>COUNTIF('Lançamentos'!$O$2:$O$101,$G12)</f>
        <v/>
      </c>
    </row>
    <row r="13">
      <c r="A13" s="2" t="inlineStr">
        <is>
          <t>PAC-003</t>
        </is>
      </c>
      <c r="B13" s="4" t="inlineStr">
        <is>
          <t>Pá carregadeira</t>
        </is>
      </c>
      <c r="C13" s="17">
        <f>IFERROR(VLOOKUP($A13,'Lançamentos'!$D$2:$E$101,2,FALSE),"Não encontrado")</f>
        <v/>
      </c>
      <c r="D13" s="38">
        <f>SUMIF('Lançamentos'!$D$2:$D$101,$A13,'Lançamentos'!$K$2:$K$101)</f>
        <v/>
      </c>
      <c r="E13" s="39">
        <f>SUMIF('Lançamentos'!$D$2:$D$101,$A13,'Lançamentos'!$S$2:$S$101)</f>
        <v/>
      </c>
      <c r="F13" s="20">
        <f>IF(COUNTIFS('Lançamentos'!$D$2:$D$101,$A13,'Lançamentos'!$O$2:$O$101,"VENCIDA")&gt;0,"REVISAR","REGULAR")</f>
        <v/>
      </c>
      <c r="G13" s="20" t="inlineStr">
        <is>
          <t>EM DIA</t>
        </is>
      </c>
      <c r="H13" s="20">
        <f>COUNTIF('Lançamentos'!$O$2:$O$101,$G13)</f>
        <v/>
      </c>
    </row>
    <row r="14">
      <c r="A14" s="2" t="inlineStr">
        <is>
          <t>MOT-004</t>
        </is>
      </c>
      <c r="B14" s="4" t="inlineStr">
        <is>
          <t>Motoniveladora</t>
        </is>
      </c>
      <c r="C14" s="21">
        <f>IFERROR(VLOOKUP($A14,'Lançamentos'!$D$2:$E$101,2,FALSE),"Não encontrado")</f>
        <v/>
      </c>
      <c r="D14" s="40">
        <f>SUMIF('Lançamentos'!$D$2:$D$101,$A14,'Lançamentos'!$K$2:$K$101)</f>
        <v/>
      </c>
      <c r="E14" s="41">
        <f>SUMIF('Lançamentos'!$D$2:$D$101,$A14,'Lançamentos'!$S$2:$S$101)</f>
        <v/>
      </c>
      <c r="F14" s="24">
        <f>IF(COUNTIFS('Lançamentos'!$D$2:$D$101,$A14,'Lançamentos'!$O$2:$O$101,"VENCIDA")&gt;0,"REVISAR","REGULAR")</f>
        <v/>
      </c>
    </row>
    <row r="15">
      <c r="A15" s="2" t="inlineStr">
        <is>
          <t>ROC-005</t>
        </is>
      </c>
      <c r="B15" s="4" t="inlineStr">
        <is>
          <t>Rolo compactador</t>
        </is>
      </c>
      <c r="C15" s="17">
        <f>IFERROR(VLOOKUP($A15,'Lançamentos'!$D$2:$E$101,2,FALSE),"Não encontrado")</f>
        <v/>
      </c>
      <c r="D15" s="38">
        <f>SUMIF('Lançamentos'!$D$2:$D$101,$A15,'Lançamentos'!$K$2:$K$101)</f>
        <v/>
      </c>
      <c r="E15" s="39">
        <f>SUMIF('Lançamentos'!$D$2:$D$101,$A15,'Lançamentos'!$S$2:$S$101)</f>
        <v/>
      </c>
      <c r="F15" s="20">
        <f>IF(COUNTIFS('Lançamentos'!$D$2:$D$101,$A15,'Lançamentos'!$O$2:$O$101,"VENCIDA")&gt;0,"REVISAR","REGULAR")</f>
        <v/>
      </c>
    </row>
    <row r="16">
      <c r="A16" s="2" t="inlineStr">
        <is>
          <t>TRE-006</t>
        </is>
      </c>
      <c r="B16" s="4" t="inlineStr">
        <is>
          <t>Trator de esteira</t>
        </is>
      </c>
      <c r="C16" s="21">
        <f>IFERROR(VLOOKUP($A16,'Lançamentos'!$D$2:$E$101,2,FALSE),"Não encontrado")</f>
        <v/>
      </c>
      <c r="D16" s="40">
        <f>SUMIF('Lançamentos'!$D$2:$D$101,$A16,'Lançamentos'!$K$2:$K$101)</f>
        <v/>
      </c>
      <c r="E16" s="41">
        <f>SUMIF('Lançamentos'!$D$2:$D$101,$A16,'Lançamentos'!$S$2:$S$101)</f>
        <v/>
      </c>
      <c r="F16" s="24">
        <f>IF(COUNTIFS('Lançamentos'!$D$2:$D$101,$A16,'Lançamentos'!$O$2:$O$101,"VENCIDA")&gt;0,"REVISAR","REGULAR")</f>
        <v/>
      </c>
    </row>
  </sheetData>
  <mergeCells count="1">
    <mergeCell ref="A1:H1"/>
  </mergeCells>
  <conditionalFormatting sqref="F11:F16">
    <cfRule type="expression" priority="1" dxfId="0">
      <formula>$F11="REVISAR"</formula>
    </cfRule>
    <cfRule type="expression" priority="2" dxfId="2">
      <formula>$F11="REGULAR"</formula>
    </cfRule>
  </conditionalFormatting>
  <conditionalFormatting sqref="G11:G13">
    <cfRule type="expression" priority="3" dxfId="0">
      <formula>$G11="VENCIDA"</formula>
    </cfRule>
    <cfRule type="expression" priority="4" dxfId="1">
      <formula>$G11="PRÓXIMA"</formula>
    </cfRule>
    <cfRule type="expression" priority="5" dxfId="2">
      <formula>$G11="EM DIA"</formula>
    </cfRule>
  </conditionalFormatting>
  <pageMargins left="0.75" right="0.75" top="1" bottom="1" header="0.5" footer="0.5"/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>
    <tabColor rgb="00EA580C"/>
    <outlinePr summaryBelow="1" summaryRight="1"/>
    <pageSetUpPr/>
  </sheetPr>
  <dimension ref="A1:F11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4" customWidth="1" min="1" max="1"/>
    <col width="58" customWidth="1" min="2" max="2"/>
    <col width="45" customWidth="1" min="3" max="3"/>
    <col width="4" customWidth="1" min="4" max="4"/>
    <col width="4" customWidth="1" min="5" max="5"/>
    <col width="4" customWidth="1" min="6" max="6"/>
  </cols>
  <sheetData>
    <row r="1" ht="30" customHeight="1">
      <c r="A1" s="11" t="inlineStr">
        <is>
          <t>GUIA RÁPIDO | Controle de Horímetro</t>
        </is>
      </c>
    </row>
    <row r="2"/>
    <row r="3">
      <c r="A3" s="12" t="inlineStr">
        <is>
          <t>Passo</t>
        </is>
      </c>
      <c r="B3" s="12" t="inlineStr">
        <is>
          <t>Ação prática</t>
        </is>
      </c>
      <c r="C3" s="12" t="inlineStr">
        <is>
          <t>Resultado esperado</t>
        </is>
      </c>
    </row>
    <row r="4" ht="36" customHeight="1">
      <c r="A4" s="20" t="inlineStr">
        <is>
          <t>1</t>
        </is>
      </c>
      <c r="B4" s="25" t="inlineStr">
        <is>
          <t>Preencha diariamente a data, a máquina e os horímetros inicial e final.</t>
        </is>
      </c>
      <c r="C4" s="25" t="inlineStr">
        <is>
          <t>Garante rastreabilidade da operação.</t>
        </is>
      </c>
    </row>
    <row r="5" ht="36" customHeight="1">
      <c r="A5" s="24" t="inlineStr">
        <is>
          <t>2</t>
        </is>
      </c>
      <c r="B5" s="26" t="inlineStr">
        <is>
          <t>Confirme que o horímetro final seja maior que o inicial.</t>
        </is>
      </c>
      <c r="C5" s="26" t="inlineStr">
        <is>
          <t>Evita horas negativas e leituras inconsistentes.</t>
        </is>
      </c>
    </row>
    <row r="6" ht="36" customHeight="1">
      <c r="A6" s="20" t="inlineStr">
        <is>
          <t>3</t>
        </is>
      </c>
      <c r="B6" s="25" t="inlineStr">
        <is>
          <t>Informe combustível e custos conforme nota fiscal ou controle interno.</t>
        </is>
      </c>
      <c r="C6" s="25" t="inlineStr">
        <is>
          <t>Mostra o custo operacional real.</t>
        </is>
      </c>
    </row>
    <row r="7" ht="36" customHeight="1">
      <c r="A7" s="24" t="inlineStr">
        <is>
          <t>4</t>
        </is>
      </c>
      <c r="B7" s="26" t="inlineStr">
        <is>
          <t>Revise primeiro as máquinas com status VENCIDA ou PRÓXIMA.</t>
        </is>
      </c>
      <c r="C7" s="26" t="inlineStr">
        <is>
          <t>Reduz paradas e riscos de manutenção.</t>
        </is>
      </c>
    </row>
    <row r="8" ht="36" customHeight="1">
      <c r="A8" s="20" t="inlineStr">
        <is>
          <t>5</t>
        </is>
      </c>
      <c r="B8" s="25" t="inlineStr">
        <is>
          <t>Registre manutenções preventivas e corretivas conforme o plano da empresa.</t>
        </is>
      </c>
      <c r="C8" s="25" t="inlineStr">
        <is>
          <t>Mantém o histórico técnico confiável.</t>
        </is>
      </c>
    </row>
    <row r="9" ht="36" customHeight="1">
      <c r="A9" s="24" t="inlineStr">
        <is>
          <t>6</t>
        </is>
      </c>
      <c r="B9" s="26" t="inlineStr">
        <is>
          <t>Atualize operadores e obras, respeitando boas práticas de LGPD.</t>
        </is>
      </c>
      <c r="C9" s="26" t="inlineStr">
        <is>
          <t>Protege dados pessoais e melhora a gestão.</t>
        </is>
      </c>
    </row>
    <row r="10"/>
    <row r="11">
      <c r="A11" s="27" t="inlineStr">
        <is>
          <t>Dica da Raposa</t>
        </is>
      </c>
      <c r="B11" s="28" t="inlineStr">
        <is>
          <t>Use os filtros da aba Lançamentos para localizar rapidamente obra, operador, máquina ou status crítico.</t>
        </is>
      </c>
    </row>
  </sheetData>
  <mergeCells count="1"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2026-09-06T21:57:48Z</dcterms:created>
  <dcterms:modified xmlns:dcterms="http://purl.org/dc/terms/" xmlns:xsi="http://www.w3.org/2001/XMLSchema-instance" xsi:type="dcterms:W3CDTF">2026-09-06T21:57:48Z</dcterms:modified>
</cp:coreProperties>
</file>