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s de Manutenção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'Ordens de Manutenção'!$A$1:$V$101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%"/>
    <numFmt numFmtId="167" formatCode="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334155"/>
      <sz val="12"/>
    </font>
  </fonts>
  <fills count="10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C8102E"/>
      </patternFill>
    </fill>
    <fill>
      <patternFill patternType="solid">
        <fgColor rgb="001E293B"/>
      </patternFill>
    </fill>
    <fill>
      <patternFill patternType="solid">
        <fgColor rgb="00F8FAFC"/>
      </patternFill>
    </fill>
  </fills>
  <borders count="11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 style="thin">
        <color rgb="00D1D5DB"/>
      </left>
      <right/>
      <top/>
      <bottom/>
      <diagonal/>
    </border>
    <border>
      <left/>
      <right style="thin">
        <color rgb="00D1D5DB"/>
      </right>
      <top/>
      <bottom/>
      <diagonal/>
    </border>
    <border>
      <left style="thin">
        <color rgb="00D1D5DB"/>
      </left>
      <right/>
      <top/>
      <bottom style="thin">
        <color rgb="00D1D5DB"/>
      </bottom>
      <diagonal/>
    </border>
    <border>
      <left/>
      <right/>
      <top/>
      <bottom style="thin">
        <color rgb="00D1D5DB"/>
      </bottom>
      <diagonal/>
    </border>
    <border>
      <left/>
      <right style="thin">
        <color rgb="00D1D5DB"/>
      </right>
      <top/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4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4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66" fontId="5" fillId="9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7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7" fontId="2" fillId="5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4" fillId="6" borderId="1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166" fontId="5" fillId="9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'Resumo'!$A$13:$A$18</f>
            </numRef>
          </cat>
          <val>
            <numRef>
              <f>'Resumo'!$C$13:$C$18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ordens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'Resumo'!F12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'Resumo'!$E$13:$E$17</f>
            </numRef>
          </cat>
          <val>
            <numRef>
              <f>'Resumo'!$F$13:$F$17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Ordens abertas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'Resumo'!F22</f>
            </strRef>
          </tx>
          <spPr>
            <a:ln xmlns:a="http://schemas.openxmlformats.org/drawingml/2006/main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'Resumo'!$E$23:$E$34</f>
            </numRef>
          </cat>
          <val>
            <numRef>
              <f>'Resumo'!$F$23:$F$34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Ordens por edificação/bloco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'Resumo'!B22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'Resumo'!$A$23:$A$32</f>
            </numRef>
          </cat>
          <val>
            <numRef>
              <f>'Resumo'!$B$23:$B$32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Edificação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12</col>
      <colOff>0</colOff>
      <row>1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17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33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35</row>
      <rowOff>0</rowOff>
    </from>
    <ext cx="468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7" customWidth="1" min="4" max="4"/>
    <col width="24" customWidth="1" min="5" max="5"/>
    <col width="27" customWidth="1" min="6" max="6"/>
    <col width="20" customWidth="1" min="7" max="7"/>
    <col width="18" customWidth="1" min="8" max="8"/>
    <col width="34" customWidth="1" min="9" max="9"/>
    <col width="21" customWidth="1" min="10" max="10"/>
    <col width="25" customWidth="1" min="11" max="11"/>
    <col width="21" customWidth="1" min="12" max="12"/>
    <col width="13" customWidth="1" min="13" max="13"/>
    <col width="19" customWidth="1" min="14" max="14"/>
    <col width="20" customWidth="1" min="15" max="15"/>
    <col width="23" customWidth="1" min="16" max="16"/>
    <col width="18" customWidth="1" min="17" max="17"/>
    <col width="15" customWidth="1" min="18" max="18"/>
    <col width="16" customWidth="1" min="19" max="19"/>
    <col width="12" customWidth="1" min="20" max="20"/>
    <col width="21" customWidth="1" min="21" max="21"/>
    <col width="30" customWidth="1" min="22" max="22"/>
  </cols>
  <sheetData>
    <row r="1" ht="32" customHeight="1">
      <c r="A1" s="1" t="inlineStr">
        <is>
          <t>ID da Ordem</t>
        </is>
      </c>
      <c r="B1" s="1" t="inlineStr">
        <is>
          <t>Data de Abertura</t>
        </is>
      </c>
      <c r="C1" s="1" t="inlineStr">
        <is>
          <t>Data Prevista</t>
        </is>
      </c>
      <c r="D1" s="1" t="inlineStr">
        <is>
          <t>Data de Conclusão</t>
        </is>
      </c>
      <c r="E1" s="1" t="inlineStr">
        <is>
          <t>Edificação/Bloco</t>
        </is>
      </c>
      <c r="F1" s="1" t="inlineStr">
        <is>
          <t>Local</t>
        </is>
      </c>
      <c r="G1" s="1" t="inlineStr">
        <is>
          <t>Tipo de Manutenção</t>
        </is>
      </c>
      <c r="H1" s="1" t="inlineStr">
        <is>
          <t>Categoria</t>
        </is>
      </c>
      <c r="I1" s="1" t="inlineStr">
        <is>
          <t>Descrição do Serviço</t>
        </is>
      </c>
      <c r="J1" s="1" t="inlineStr">
        <is>
          <t>Responsável Interno</t>
        </is>
      </c>
      <c r="K1" s="1" t="inlineStr">
        <is>
          <t>Empresa Prestadora</t>
        </is>
      </c>
      <c r="L1" s="1" t="inlineStr">
        <is>
          <t>CNPJ da Prestadora</t>
        </is>
      </c>
      <c r="M1" s="1" t="inlineStr">
        <is>
          <t>Prioridade</t>
        </is>
      </c>
      <c r="N1" s="1" t="inlineStr">
        <is>
          <t>Status</t>
        </is>
      </c>
      <c r="O1" s="1" t="inlineStr">
        <is>
          <t>Custo de Material (R$)</t>
        </is>
      </c>
      <c r="P1" s="1" t="inlineStr">
        <is>
          <t>Custo de Mão de Obra (R$)</t>
        </is>
      </c>
      <c r="Q1" s="1" t="inlineStr">
        <is>
          <t>Custo Total (R$)</t>
        </is>
      </c>
      <c r="R1" s="1" t="inlineStr">
        <is>
          <t>NF-e</t>
        </is>
      </c>
      <c r="S1" s="1" t="inlineStr">
        <is>
          <t>Dias em Aberto</t>
        </is>
      </c>
      <c r="T1" s="1" t="inlineStr">
        <is>
          <t>SLA (dias)</t>
        </is>
      </c>
      <c r="U1" s="1" t="inlineStr">
        <is>
          <t>Atendimento no SLA</t>
        </is>
      </c>
      <c r="V1" s="1" t="inlineStr">
        <is>
          <t>Observações</t>
        </is>
      </c>
    </row>
    <row r="2">
      <c r="A2" s="2" t="inlineStr">
        <is>
          <t>OM-2026-001</t>
        </is>
      </c>
      <c r="B2" s="37" t="n">
        <v>46027</v>
      </c>
      <c r="C2" s="37" t="n">
        <v>46029</v>
      </c>
      <c r="D2" s="37" t="n">
        <v>46029</v>
      </c>
      <c r="E2" s="4" t="inlineStr">
        <is>
          <t>Torre Paulista - SP</t>
        </is>
      </c>
      <c r="F2" s="4" t="inlineStr">
        <is>
          <t>Quadro geral - São Paulo</t>
        </is>
      </c>
      <c r="G2" s="2" t="inlineStr">
        <is>
          <t>Corretiva</t>
        </is>
      </c>
      <c r="H2" s="2" t="inlineStr">
        <is>
          <t>Elétrica</t>
        </is>
      </c>
      <c r="I2" s="4" t="inlineStr">
        <is>
          <t>Troca de disjuntor do quadro geral do pavimento térreo.</t>
        </is>
      </c>
      <c r="J2" s="2" t="inlineStr">
        <is>
          <t>João Silva</t>
        </is>
      </c>
      <c r="K2" s="4" t="inlineStr">
        <is>
          <t>Eletro Forte Serviços Ltda.</t>
        </is>
      </c>
      <c r="L2" s="5" t="inlineStr">
        <is>
          <t>12.345.678/0001-90</t>
        </is>
      </c>
      <c r="M2" s="2" t="inlineStr">
        <is>
          <t>Alta</t>
        </is>
      </c>
      <c r="N2" s="2" t="inlineStr">
        <is>
          <t>Concluída</t>
        </is>
      </c>
      <c r="O2" s="38" t="n">
        <v>850</v>
      </c>
      <c r="P2" s="38" t="n">
        <v>620</v>
      </c>
      <c r="Q2" s="39">
        <f>IF(A2="","",SUM(O2:P2))</f>
        <v/>
      </c>
      <c r="R2" s="2" t="inlineStr">
        <is>
          <t>NFE-2026-10451</t>
        </is>
      </c>
      <c r="S2" s="8">
        <f>IF(OR(A2="",B2=""),"",IF(N2="Concluída",IFERROR(D2-B2,0),TODAY()-B2))</f>
        <v/>
      </c>
      <c r="T2" s="8">
        <f>IF(OR(A2="",M2=""),"",IFERROR(VLOOKUP(M2,'Instruções'!$F$3:$G$6,2,FALSE),0))</f>
        <v/>
      </c>
      <c r="U2" s="9">
        <f>IF(OR(A2="",B2=""),"",IF(N2="Concluída",IF(S2&lt;=T2,"Sim","Não"),IF(TODAY()-B2&lt;=T2,"Dentro do prazo","Atrasada")))</f>
        <v/>
      </c>
      <c r="V2" s="4" t="inlineStr">
        <is>
          <t>Atendimento concluído sem pendências.</t>
        </is>
      </c>
    </row>
    <row r="3">
      <c r="A3" s="2" t="inlineStr">
        <is>
          <t>OM-2026-002</t>
        </is>
      </c>
      <c r="B3" s="37" t="n">
        <v>46034</v>
      </c>
      <c r="C3" s="37" t="n">
        <v>46039</v>
      </c>
      <c r="D3" s="37" t="n">
        <v>46042</v>
      </c>
      <c r="E3" s="4" t="inlineStr">
        <is>
          <t>Edifício Carioca - RJ</t>
        </is>
      </c>
      <c r="F3" s="4" t="inlineStr">
        <is>
          <t>Casa de bombas - Rio de Janeiro</t>
        </is>
      </c>
      <c r="G3" s="2" t="inlineStr">
        <is>
          <t>Corretiva</t>
        </is>
      </c>
      <c r="H3" s="2" t="inlineStr">
        <is>
          <t>Hidráulica</t>
        </is>
      </c>
      <c r="I3" s="4" t="inlineStr">
        <is>
          <t>Correção de vazamento hidráulico na tubulação principal.</t>
        </is>
      </c>
      <c r="J3" s="2" t="inlineStr">
        <is>
          <t>Maria Oliveira</t>
        </is>
      </c>
      <c r="K3" s="4" t="inlineStr">
        <is>
          <t>Hidro Rio Manutenções Ltda.</t>
        </is>
      </c>
      <c r="L3" s="5" t="inlineStr">
        <is>
          <t>23.456.789/0001-12</t>
        </is>
      </c>
      <c r="M3" s="2" t="inlineStr">
        <is>
          <t>Média</t>
        </is>
      </c>
      <c r="N3" s="2" t="inlineStr">
        <is>
          <t>Concluída</t>
        </is>
      </c>
      <c r="O3" s="38" t="n">
        <v>1450</v>
      </c>
      <c r="P3" s="38" t="n">
        <v>980</v>
      </c>
      <c r="Q3" s="40">
        <f>IF(A3="","",SUM(O3:P3))</f>
        <v/>
      </c>
      <c r="R3" s="2" t="inlineStr">
        <is>
          <t>NFE-2026-20874</t>
        </is>
      </c>
      <c r="S3" s="11">
        <f>IF(OR(A3="",B3=""),"",IF(N3="Concluída",IFERROR(D3-B3,0),TODAY()-B3))</f>
        <v/>
      </c>
      <c r="T3" s="11">
        <f>IF(OR(A3="",M3=""),"",IFERROR(VLOOKUP(M3,'Instruções'!$F$3:$G$6,2,FALSE),0))</f>
        <v/>
      </c>
      <c r="U3" s="12">
        <f>IF(OR(A3="",B3=""),"",IF(N3="Concluída",IF(S3&lt;=T3,"Sim","Não"),IF(TODAY()-B3&lt;=T3,"Dentro do prazo","Atrasada")))</f>
        <v/>
      </c>
      <c r="V3" s="4" t="inlineStr">
        <is>
          <t>Conclusão após ajuste adicional de vedação.</t>
        </is>
      </c>
    </row>
    <row r="4">
      <c r="A4" s="2" t="inlineStr">
        <is>
          <t>OM-2026-003</t>
        </is>
      </c>
      <c r="B4" s="37" t="n">
        <v>46042</v>
      </c>
      <c r="C4" s="37" t="n">
        <v>46044</v>
      </c>
      <c r="D4" s="37" t="n"/>
      <c r="E4" s="4" t="inlineStr">
        <is>
          <t>Centro Minas - BH</t>
        </is>
      </c>
      <c r="F4" s="4" t="inlineStr">
        <is>
          <t>Sala técnica - Belo Horizonte</t>
        </is>
      </c>
      <c r="G4" s="2" t="inlineStr">
        <is>
          <t>Preventiva</t>
        </is>
      </c>
      <c r="H4" s="2" t="inlineStr">
        <is>
          <t>Climatização</t>
        </is>
      </c>
      <c r="I4" s="4" t="inlineStr">
        <is>
          <t>Manutenção preventiva de ar-condicionado central.</t>
        </is>
      </c>
      <c r="J4" s="2" t="inlineStr">
        <is>
          <t>Pedro Santos</t>
        </is>
      </c>
      <c r="K4" s="4" t="inlineStr">
        <is>
          <t>Clima Minas Engenharia Ltda.</t>
        </is>
      </c>
      <c r="L4" s="5" t="inlineStr">
        <is>
          <t>34.567.890/0001-23</t>
        </is>
      </c>
      <c r="M4" s="2" t="inlineStr">
        <is>
          <t>Alta</t>
        </is>
      </c>
      <c r="N4" s="2" t="inlineStr">
        <is>
          <t>Em andamento</t>
        </is>
      </c>
      <c r="O4" s="38" t="n">
        <v>2200</v>
      </c>
      <c r="P4" s="38" t="n">
        <v>1750</v>
      </c>
      <c r="Q4" s="39">
        <f>IF(A4="","",SUM(O4:P4))</f>
        <v/>
      </c>
      <c r="R4" s="2" t="inlineStr"/>
      <c r="S4" s="8">
        <f>IF(OR(A4="",B4=""),"",IF(N4="Concluída",IFERROR(D4-B4,0),TODAY()-B4))</f>
        <v/>
      </c>
      <c r="T4" s="8">
        <f>IF(OR(A4="",M4=""),"",IFERROR(VLOOKUP(M4,'Instruções'!$F$3:$G$6,2,FALSE),0))</f>
        <v/>
      </c>
      <c r="U4" s="9">
        <f>IF(OR(A4="",B4=""),"",IF(N4="Concluída",IF(S4&lt;=T4,"Sim","Não"),IF(TODAY()-B4&lt;=T4,"Dentro do prazo","Atrasada")))</f>
        <v/>
      </c>
      <c r="V4" s="4" t="inlineStr">
        <is>
          <t>Aguardando laudo técnico de desempenho.</t>
        </is>
      </c>
    </row>
    <row r="5">
      <c r="A5" s="2" t="inlineStr">
        <is>
          <t>OM-2026-004</t>
        </is>
      </c>
      <c r="B5" s="37" t="n">
        <v>46050</v>
      </c>
      <c r="C5" s="37" t="n">
        <v>46060</v>
      </c>
      <c r="D5" s="37" t="n">
        <v>46057</v>
      </c>
      <c r="E5" s="4" t="inlineStr">
        <is>
          <t>Bloco Iguaçu - Curitiba</t>
        </is>
      </c>
      <c r="F5" s="4" t="inlineStr">
        <is>
          <t>Fachada principal - Curitiba</t>
        </is>
      </c>
      <c r="G5" s="2" t="inlineStr">
        <is>
          <t>Preventiva</t>
        </is>
      </c>
      <c r="H5" s="2" t="inlineStr">
        <is>
          <t>Civil</t>
        </is>
      </c>
      <c r="I5" s="4" t="inlineStr">
        <is>
          <t>Pintura corretiva e recuperação pontual de fachada.</t>
        </is>
      </c>
      <c r="J5" s="2" t="inlineStr">
        <is>
          <t>Ana Souza</t>
        </is>
      </c>
      <c r="K5" s="4" t="inlineStr">
        <is>
          <t>Construtora Sul Predial Ltda.</t>
        </is>
      </c>
      <c r="L5" s="5" t="inlineStr">
        <is>
          <t>45.678.901/0001-34</t>
        </is>
      </c>
      <c r="M5" s="2" t="inlineStr">
        <is>
          <t>Baixa</t>
        </is>
      </c>
      <c r="N5" s="2" t="inlineStr">
        <is>
          <t>Concluída</t>
        </is>
      </c>
      <c r="O5" s="38" t="n">
        <v>6800</v>
      </c>
      <c r="P5" s="38" t="n">
        <v>4200</v>
      </c>
      <c r="Q5" s="40">
        <f>IF(A5="","",SUM(O5:P5))</f>
        <v/>
      </c>
      <c r="R5" s="2" t="inlineStr">
        <is>
          <t>NFE-2026-31509</t>
        </is>
      </c>
      <c r="S5" s="11">
        <f>IF(OR(A5="",B5=""),"",IF(N5="Concluída",IFERROR(D5-B5,0),TODAY()-B5))</f>
        <v/>
      </c>
      <c r="T5" s="11">
        <f>IF(OR(A5="",M5=""),"",IFERROR(VLOOKUP(M5,'Instruções'!$F$3:$G$6,2,FALSE),0))</f>
        <v/>
      </c>
      <c r="U5" s="12">
        <f>IF(OR(A5="",B5=""),"",IF(N5="Concluída",IF(S5&lt;=T5,"Sim","Não"),IF(TODAY()-B5&lt;=T5,"Dentro do prazo","Atrasada")))</f>
        <v/>
      </c>
      <c r="V5" s="4" t="inlineStr">
        <is>
          <t>Área isolada e liberada após vistoria.</t>
        </is>
      </c>
    </row>
    <row r="6">
      <c r="A6" s="2" t="inlineStr">
        <is>
          <t>OM-2026-005</t>
        </is>
      </c>
      <c r="B6" s="37" t="n">
        <v>46056</v>
      </c>
      <c r="C6" s="37" t="n">
        <v>46058</v>
      </c>
      <c r="D6" s="37" t="n"/>
      <c r="E6" s="4" t="inlineStr">
        <is>
          <t>Torre Guaíba - POA</t>
        </is>
      </c>
      <c r="F6" s="4" t="inlineStr">
        <is>
          <t>Elevador social 02 - Porto Alegre</t>
        </is>
      </c>
      <c r="G6" s="2" t="inlineStr">
        <is>
          <t>Emergencial</t>
        </is>
      </c>
      <c r="H6" s="2" t="inlineStr">
        <is>
          <t>Elevadores</t>
        </is>
      </c>
      <c r="I6" s="4" t="inlineStr">
        <is>
          <t>Inspeção e ajuste do elevador social com falha intermitente.</t>
        </is>
      </c>
      <c r="J6" s="2" t="inlineStr">
        <is>
          <t>Carlos Pereira</t>
        </is>
      </c>
      <c r="K6" s="4" t="inlineStr">
        <is>
          <t>Elevatec RS Serviços Ltda.</t>
        </is>
      </c>
      <c r="L6" s="5" t="inlineStr">
        <is>
          <t>56.789.012/0001-45</t>
        </is>
      </c>
      <c r="M6" s="2" t="inlineStr">
        <is>
          <t>Crítica</t>
        </is>
      </c>
      <c r="N6" s="2" t="inlineStr">
        <is>
          <t>Aguardando peça</t>
        </is>
      </c>
      <c r="O6" s="38" t="n">
        <v>1250</v>
      </c>
      <c r="P6" s="38" t="n">
        <v>2300</v>
      </c>
      <c r="Q6" s="39">
        <f>IF(A6="","",SUM(O6:P6))</f>
        <v/>
      </c>
      <c r="R6" s="2" t="inlineStr"/>
      <c r="S6" s="8">
        <f>IF(OR(A6="",B6=""),"",IF(N6="Concluída",IFERROR(D6-B6,0),TODAY()-B6))</f>
        <v/>
      </c>
      <c r="T6" s="8">
        <f>IF(OR(A6="",M6=""),"",IFERROR(VLOOKUP(M6,'Instruções'!$F$3:$G$6,2,FALSE),0))</f>
        <v/>
      </c>
      <c r="U6" s="9">
        <f>IF(OR(A6="",B6=""),"",IF(N6="Concluída",IF(S6&lt;=T6,"Sim","Não"),IF(TODAY()-B6&lt;=T6,"Dentro do prazo","Atrasada")))</f>
        <v/>
      </c>
      <c r="V6" s="4" t="inlineStr">
        <is>
          <t>Peça de comando solicitada ao fabricante.</t>
        </is>
      </c>
    </row>
    <row r="7">
      <c r="A7" s="2" t="inlineStr">
        <is>
          <t>OM-2026-006</t>
        </is>
      </c>
      <c r="B7" s="37" t="n">
        <v>46063</v>
      </c>
      <c r="C7" s="37" t="n">
        <v>46068</v>
      </c>
      <c r="D7" s="37" t="n">
        <v>46066</v>
      </c>
      <c r="E7" s="4" t="inlineStr">
        <is>
          <t>Centro Salvador - BA</t>
        </is>
      </c>
      <c r="F7" s="4" t="inlineStr">
        <is>
          <t>Garagem subsolo - Salvador</t>
        </is>
      </c>
      <c r="G7" s="2" t="inlineStr">
        <is>
          <t>Corretiva</t>
        </is>
      </c>
      <c r="H7" s="2" t="inlineStr">
        <is>
          <t>Elétrica</t>
        </is>
      </c>
      <c r="I7" s="4" t="inlineStr">
        <is>
          <t>Reparo de iluminação de emergência na garagem.</t>
        </is>
      </c>
      <c r="J7" s="2" t="inlineStr">
        <is>
          <t>Juliana Costa</t>
        </is>
      </c>
      <c r="K7" s="4" t="inlineStr">
        <is>
          <t>Luz Bahia Instalações Ltda.</t>
        </is>
      </c>
      <c r="L7" s="5" t="inlineStr">
        <is>
          <t>67.890.123/0001-56</t>
        </is>
      </c>
      <c r="M7" s="2" t="inlineStr">
        <is>
          <t>Média</t>
        </is>
      </c>
      <c r="N7" s="2" t="inlineStr">
        <is>
          <t>Concluída</t>
        </is>
      </c>
      <c r="O7" s="38" t="n">
        <v>490</v>
      </c>
      <c r="P7" s="38" t="n">
        <v>360</v>
      </c>
      <c r="Q7" s="40">
        <f>IF(A7="","",SUM(O7:P7))</f>
        <v/>
      </c>
      <c r="R7" s="2" t="inlineStr">
        <is>
          <t>NFE-2026-42618</t>
        </is>
      </c>
      <c r="S7" s="11">
        <f>IF(OR(A7="",B7=""),"",IF(N7="Concluída",IFERROR(D7-B7,0),TODAY()-B7))</f>
        <v/>
      </c>
      <c r="T7" s="11">
        <f>IF(OR(A7="",M7=""),"",IFERROR(VLOOKUP(M7,'Instruções'!$F$3:$G$6,2,FALSE),0))</f>
        <v/>
      </c>
      <c r="U7" s="12">
        <f>IF(OR(A7="",B7=""),"",IF(N7="Concluída",IF(S7&lt;=T7,"Sim","Não"),IF(TODAY()-B7&lt;=T7,"Dentro do prazo","Atrasada")))</f>
        <v/>
      </c>
      <c r="V7" s="4" t="inlineStr">
        <is>
          <t>Teste funcional aprovado pela segurança.</t>
        </is>
      </c>
    </row>
    <row r="8">
      <c r="A8" s="2" t="inlineStr">
        <is>
          <t>OM-2026-007</t>
        </is>
      </c>
      <c r="B8" s="37" t="n">
        <v>46069</v>
      </c>
      <c r="C8" s="37" t="n">
        <v>46079</v>
      </c>
      <c r="D8" s="37" t="n"/>
      <c r="E8" s="4" t="inlineStr">
        <is>
          <t>Bloco Capibaribe - Recife</t>
        </is>
      </c>
      <c r="F8" s="4" t="inlineStr">
        <is>
          <t>Guarita principal - Recife</t>
        </is>
      </c>
      <c r="G8" s="2" t="inlineStr">
        <is>
          <t>Preventiva</t>
        </is>
      </c>
      <c r="H8" s="2" t="inlineStr">
        <is>
          <t>Segurança</t>
        </is>
      </c>
      <c r="I8" s="4" t="inlineStr">
        <is>
          <t>Revisão de câmeras e controle de acesso da guarita.</t>
        </is>
      </c>
      <c r="J8" s="2" t="inlineStr">
        <is>
          <t>Rafael Almeida</t>
        </is>
      </c>
      <c r="K8" s="4" t="inlineStr">
        <is>
          <t>Segura PE Tecnologia Ltda.</t>
        </is>
      </c>
      <c r="L8" s="5" t="inlineStr">
        <is>
          <t>78.901.234/0001-67</t>
        </is>
      </c>
      <c r="M8" s="2" t="inlineStr">
        <is>
          <t>Baixa</t>
        </is>
      </c>
      <c r="N8" s="2" t="inlineStr">
        <is>
          <t>Cancelada</t>
        </is>
      </c>
      <c r="O8" s="38" t="n">
        <v>350</v>
      </c>
      <c r="P8" s="38" t="n">
        <v>0</v>
      </c>
      <c r="Q8" s="39">
        <f>IF(A8="","",SUM(O8:P8))</f>
        <v/>
      </c>
      <c r="R8" s="2" t="inlineStr"/>
      <c r="S8" s="8">
        <f>IF(OR(A8="",B8=""),"",IF(N8="Concluída",IFERROR(D8-B8,0),TODAY()-B8))</f>
        <v/>
      </c>
      <c r="T8" s="8">
        <f>IF(OR(A8="",M8=""),"",IFERROR(VLOOKUP(M8,'Instruções'!$F$3:$G$6,2,FALSE),0))</f>
        <v/>
      </c>
      <c r="U8" s="9">
        <f>IF(OR(A8="",B8=""),"",IF(N8="Concluída",IF(S8&lt;=T8,"Sim","Não"),IF(TODAY()-B8&lt;=T8,"Dentro do prazo","Atrasada")))</f>
        <v/>
      </c>
      <c r="V8" s="4" t="inlineStr">
        <is>
          <t>Serviço cancelado após renovação do contrato de segurança.</t>
        </is>
      </c>
    </row>
    <row r="9">
      <c r="A9" s="2" t="inlineStr">
        <is>
          <t>OM-2026-008</t>
        </is>
      </c>
      <c r="B9" s="37" t="n">
        <v>46074</v>
      </c>
      <c r="C9" s="37" t="n">
        <v>46076</v>
      </c>
      <c r="D9" s="37" t="n"/>
      <c r="E9" s="4" t="inlineStr">
        <is>
          <t>Torre Atlântico - Fortaleza</t>
        </is>
      </c>
      <c r="F9" s="4" t="inlineStr">
        <is>
          <t>Cobertura técnica - Fortaleza</t>
        </is>
      </c>
      <c r="G9" s="2" t="inlineStr">
        <is>
          <t>Emergencial</t>
        </is>
      </c>
      <c r="H9" s="2" t="inlineStr">
        <is>
          <t>Climatização</t>
        </is>
      </c>
      <c r="I9" s="4" t="inlineStr">
        <is>
          <t>Reparo de vazamento e falha no sistema de ar-condicionado.</t>
        </is>
      </c>
      <c r="J9" s="2" t="inlineStr">
        <is>
          <t>Camila Ferreira</t>
        </is>
      </c>
      <c r="K9" s="4" t="inlineStr">
        <is>
          <t>Ar Frio Ceará Ltda.</t>
        </is>
      </c>
      <c r="L9" s="5" t="inlineStr">
        <is>
          <t>89.012.345/0001-78</t>
        </is>
      </c>
      <c r="M9" s="2" t="inlineStr">
        <is>
          <t>Crítica</t>
        </is>
      </c>
      <c r="N9" s="2" t="inlineStr">
        <is>
          <t>Em andamento</t>
        </is>
      </c>
      <c r="O9" s="38" t="n">
        <v>3800</v>
      </c>
      <c r="P9" s="38" t="n">
        <v>2950</v>
      </c>
      <c r="Q9" s="40">
        <f>IF(A9="","",SUM(O9:P9))</f>
        <v/>
      </c>
      <c r="R9" s="2" t="inlineStr"/>
      <c r="S9" s="11">
        <f>IF(OR(A9="",B9=""),"",IF(N9="Concluída",IFERROR(D9-B9,0),TODAY()-B9))</f>
        <v/>
      </c>
      <c r="T9" s="11">
        <f>IF(OR(A9="",M9=""),"",IFERROR(VLOOKUP(M9,'Instruções'!$F$3:$G$6,2,FALSE),0))</f>
        <v/>
      </c>
      <c r="U9" s="12">
        <f>IF(OR(A9="",B9=""),"",IF(N9="Concluída",IF(S9&lt;=T9,"Sim","Não"),IF(TODAY()-B9&lt;=T9,"Dentro do prazo","Atrasada")))</f>
        <v/>
      </c>
      <c r="V9" s="4" t="inlineStr">
        <is>
          <t>Equipe em campo para substituição de componente.</t>
        </is>
      </c>
    </row>
    <row r="10">
      <c r="A10" s="2" t="inlineStr">
        <is>
          <t>OM-2026-009</t>
        </is>
      </c>
      <c r="B10" s="37" t="n">
        <v>46078</v>
      </c>
      <c r="C10" s="37" t="n">
        <v>46080</v>
      </c>
      <c r="D10" s="37" t="n">
        <v>46080</v>
      </c>
      <c r="E10" s="4" t="inlineStr">
        <is>
          <t>Complexo Planalto - Brasília</t>
        </is>
      </c>
      <c r="F10" s="4" t="inlineStr">
        <is>
          <t>Escada de emergência - Brasília</t>
        </is>
      </c>
      <c r="G10" s="2" t="inlineStr">
        <is>
          <t>Corretiva</t>
        </is>
      </c>
      <c r="H10" s="2" t="inlineStr">
        <is>
          <t>Civil</t>
        </is>
      </c>
      <c r="I10" s="4" t="inlineStr">
        <is>
          <t>Reparo de corrimão e piso da escada de emergência.</t>
        </is>
      </c>
      <c r="J10" s="2" t="inlineStr">
        <is>
          <t>Lucas Rodrigues</t>
        </is>
      </c>
      <c r="K10" s="4" t="inlineStr">
        <is>
          <t>Obra Certa DF Ltda.</t>
        </is>
      </c>
      <c r="L10" s="5" t="inlineStr">
        <is>
          <t>90.123.456/0001-89</t>
        </is>
      </c>
      <c r="M10" s="2" t="inlineStr">
        <is>
          <t>Alta</t>
        </is>
      </c>
      <c r="N10" s="2" t="inlineStr">
        <is>
          <t>Concluída</t>
        </is>
      </c>
      <c r="O10" s="38" t="n">
        <v>1750</v>
      </c>
      <c r="P10" s="38" t="n">
        <v>1280</v>
      </c>
      <c r="Q10" s="39">
        <f>IF(A10="","",SUM(O10:P10))</f>
        <v/>
      </c>
      <c r="R10" s="2" t="inlineStr">
        <is>
          <t>NFE-2026-53742</t>
        </is>
      </c>
      <c r="S10" s="8">
        <f>IF(OR(A10="",B10=""),"",IF(N10="Concluída",IFERROR(D10-B10,0),TODAY()-B10))</f>
        <v/>
      </c>
      <c r="T10" s="8">
        <f>IF(OR(A10="",M10=""),"",IFERROR(VLOOKUP(M10,'Instruções'!$F$3:$G$6,2,FALSE),0))</f>
        <v/>
      </c>
      <c r="U10" s="9">
        <f>IF(OR(A10="",B10=""),"",IF(N10="Concluída",IF(S10&lt;=T10,"Sim","Não"),IF(TODAY()-B10&lt;=T10,"Dentro do prazo","Atrasada")))</f>
        <v/>
      </c>
      <c r="V10" s="4" t="inlineStr">
        <is>
          <t>Rota de fuga liberada após inspeção.</t>
        </is>
      </c>
    </row>
    <row r="11">
      <c r="A11" s="2" t="inlineStr">
        <is>
          <t>OM-2026-010</t>
        </is>
      </c>
      <c r="B11" s="37" t="n">
        <v>46081</v>
      </c>
      <c r="C11" s="37" t="n">
        <v>46086</v>
      </c>
      <c r="D11" s="37" t="n"/>
      <c r="E11" s="4" t="inlineStr">
        <is>
          <t>Edifício Campinas - SP</t>
        </is>
      </c>
      <c r="F11" s="4" t="inlineStr">
        <is>
          <t>Reservatório superior - Campinas</t>
        </is>
      </c>
      <c r="G11" s="2" t="inlineStr">
        <is>
          <t>Preventiva</t>
        </is>
      </c>
      <c r="H11" s="2" t="inlineStr">
        <is>
          <t>Hidráulica</t>
        </is>
      </c>
      <c r="I11" s="4" t="inlineStr">
        <is>
          <t>Limpeza técnica e ajuste de válvulas do reservatório superior.</t>
        </is>
      </c>
      <c r="J11" s="2" t="inlineStr">
        <is>
          <t>Fernanda Lima</t>
        </is>
      </c>
      <c r="K11" s="4" t="inlineStr">
        <is>
          <t>Água Clara Serviços Ltda.</t>
        </is>
      </c>
      <c r="L11" s="5" t="inlineStr">
        <is>
          <t>01.234.567/0001-01</t>
        </is>
      </c>
      <c r="M11" s="2" t="inlineStr">
        <is>
          <t>Média</t>
        </is>
      </c>
      <c r="N11" s="2" t="inlineStr">
        <is>
          <t>Aberta</t>
        </is>
      </c>
      <c r="O11" s="38" t="n">
        <v>950</v>
      </c>
      <c r="P11" s="38" t="n">
        <v>740</v>
      </c>
      <c r="Q11" s="40">
        <f>IF(A11="","",SUM(O11:P11))</f>
        <v/>
      </c>
      <c r="R11" s="2" t="inlineStr"/>
      <c r="S11" s="11">
        <f>IF(OR(A11="",B11=""),"",IF(N11="Concluída",IFERROR(D11-B11,0),TODAY()-B11))</f>
        <v/>
      </c>
      <c r="T11" s="11">
        <f>IF(OR(A11="",M11=""),"",IFERROR(VLOOKUP(M11,'Instruções'!$F$3:$G$6,2,FALSE),0))</f>
        <v/>
      </c>
      <c r="U11" s="12">
        <f>IF(OR(A11="",B11=""),"",IF(N11="Concluída",IF(S11&lt;=T11,"Sim","Não"),IF(TODAY()-B11&lt;=T11,"Dentro do prazo","Atrasada")))</f>
        <v/>
      </c>
      <c r="V11" s="4" t="inlineStr">
        <is>
          <t>Aprovação de acesso ao reservatório pendente.</t>
        </is>
      </c>
    </row>
    <row r="12">
      <c r="A12" s="2" t="n"/>
      <c r="B12" s="37" t="n"/>
      <c r="C12" s="37" t="n"/>
      <c r="D12" s="37" t="n"/>
      <c r="E12" s="4" t="n"/>
      <c r="F12" s="4" t="n"/>
      <c r="G12" s="2" t="n"/>
      <c r="H12" s="2" t="n"/>
      <c r="I12" s="4" t="n"/>
      <c r="J12" s="2" t="n"/>
      <c r="K12" s="4" t="n"/>
      <c r="L12" s="5" t="n"/>
      <c r="M12" s="2" t="n"/>
      <c r="N12" s="2" t="n"/>
      <c r="O12" s="38" t="n"/>
      <c r="P12" s="38" t="n"/>
      <c r="Q12" s="39">
        <f>IF(A12="","",SUM(O12:P12))</f>
        <v/>
      </c>
      <c r="R12" s="2" t="n"/>
      <c r="S12" s="8">
        <f>IF(OR(A12="",B12=""),"",IF(N12="Concluída",IFERROR(D12-B12,0),TODAY()-B12))</f>
        <v/>
      </c>
      <c r="T12" s="8">
        <f>IF(OR(A12="",M12=""),"",IFERROR(VLOOKUP(M12,'Instruções'!$F$3:$G$6,2,FALSE),0))</f>
        <v/>
      </c>
      <c r="U12" s="9">
        <f>IF(OR(A12="",B12=""),"",IF(N12="Concluída",IF(S12&lt;=T12,"Sim","Não"),IF(TODAY()-B12&lt;=T12,"Dentro do prazo","Atrasada")))</f>
        <v/>
      </c>
      <c r="V12" s="4" t="n"/>
    </row>
    <row r="13">
      <c r="A13" s="2" t="n"/>
      <c r="B13" s="37" t="n"/>
      <c r="C13" s="37" t="n"/>
      <c r="D13" s="37" t="n"/>
      <c r="E13" s="4" t="n"/>
      <c r="F13" s="4" t="n"/>
      <c r="G13" s="2" t="n"/>
      <c r="H13" s="2" t="n"/>
      <c r="I13" s="4" t="n"/>
      <c r="J13" s="2" t="n"/>
      <c r="K13" s="4" t="n"/>
      <c r="L13" s="5" t="n"/>
      <c r="M13" s="2" t="n"/>
      <c r="N13" s="2" t="n"/>
      <c r="O13" s="38" t="n"/>
      <c r="P13" s="38" t="n"/>
      <c r="Q13" s="40">
        <f>IF(A13="","",SUM(O13:P13))</f>
        <v/>
      </c>
      <c r="R13" s="2" t="n"/>
      <c r="S13" s="11">
        <f>IF(OR(A13="",B13=""),"",IF(N13="Concluída",IFERROR(D13-B13,0),TODAY()-B13))</f>
        <v/>
      </c>
      <c r="T13" s="11">
        <f>IF(OR(A13="",M13=""),"",IFERROR(VLOOKUP(M13,'Instruções'!$F$3:$G$6,2,FALSE),0))</f>
        <v/>
      </c>
      <c r="U13" s="12">
        <f>IF(OR(A13="",B13=""),"",IF(N13="Concluída",IF(S13&lt;=T13,"Sim","Não"),IF(TODAY()-B13&lt;=T13,"Dentro do prazo","Atrasada")))</f>
        <v/>
      </c>
      <c r="V13" s="4" t="n"/>
    </row>
    <row r="14">
      <c r="A14" s="2" t="n"/>
      <c r="B14" s="37" t="n"/>
      <c r="C14" s="37" t="n"/>
      <c r="D14" s="37" t="n"/>
      <c r="E14" s="4" t="n"/>
      <c r="F14" s="4" t="n"/>
      <c r="G14" s="2" t="n"/>
      <c r="H14" s="2" t="n"/>
      <c r="I14" s="4" t="n"/>
      <c r="J14" s="2" t="n"/>
      <c r="K14" s="4" t="n"/>
      <c r="L14" s="5" t="n"/>
      <c r="M14" s="2" t="n"/>
      <c r="N14" s="2" t="n"/>
      <c r="O14" s="38" t="n"/>
      <c r="P14" s="38" t="n"/>
      <c r="Q14" s="39">
        <f>IF(A14="","",SUM(O14:P14))</f>
        <v/>
      </c>
      <c r="R14" s="2" t="n"/>
      <c r="S14" s="8">
        <f>IF(OR(A14="",B14=""),"",IF(N14="Concluída",IFERROR(D14-B14,0),TODAY()-B14))</f>
        <v/>
      </c>
      <c r="T14" s="8">
        <f>IF(OR(A14="",M14=""),"",IFERROR(VLOOKUP(M14,'Instruções'!$F$3:$G$6,2,FALSE),0))</f>
        <v/>
      </c>
      <c r="U14" s="9">
        <f>IF(OR(A14="",B14=""),"",IF(N14="Concluída",IF(S14&lt;=T14,"Sim","Não"),IF(TODAY()-B14&lt;=T14,"Dentro do prazo","Atrasada")))</f>
        <v/>
      </c>
      <c r="V14" s="4" t="n"/>
    </row>
    <row r="15">
      <c r="A15" s="2" t="n"/>
      <c r="B15" s="37" t="n"/>
      <c r="C15" s="37" t="n"/>
      <c r="D15" s="37" t="n"/>
      <c r="E15" s="4" t="n"/>
      <c r="F15" s="4" t="n"/>
      <c r="G15" s="2" t="n"/>
      <c r="H15" s="2" t="n"/>
      <c r="I15" s="4" t="n"/>
      <c r="J15" s="2" t="n"/>
      <c r="K15" s="4" t="n"/>
      <c r="L15" s="5" t="n"/>
      <c r="M15" s="2" t="n"/>
      <c r="N15" s="2" t="n"/>
      <c r="O15" s="38" t="n"/>
      <c r="P15" s="38" t="n"/>
      <c r="Q15" s="40">
        <f>IF(A15="","",SUM(O15:P15))</f>
        <v/>
      </c>
      <c r="R15" s="2" t="n"/>
      <c r="S15" s="11">
        <f>IF(OR(A15="",B15=""),"",IF(N15="Concluída",IFERROR(D15-B15,0),TODAY()-B15))</f>
        <v/>
      </c>
      <c r="T15" s="11">
        <f>IF(OR(A15="",M15=""),"",IFERROR(VLOOKUP(M15,'Instruções'!$F$3:$G$6,2,FALSE),0))</f>
        <v/>
      </c>
      <c r="U15" s="12">
        <f>IF(OR(A15="",B15=""),"",IF(N15="Concluída",IF(S15&lt;=T15,"Sim","Não"),IF(TODAY()-B15&lt;=T15,"Dentro do prazo","Atrasada")))</f>
        <v/>
      </c>
      <c r="V15" s="4" t="n"/>
    </row>
    <row r="16">
      <c r="A16" s="2" t="n"/>
      <c r="B16" s="37" t="n"/>
      <c r="C16" s="37" t="n"/>
      <c r="D16" s="37" t="n"/>
      <c r="E16" s="4" t="n"/>
      <c r="F16" s="4" t="n"/>
      <c r="G16" s="2" t="n"/>
      <c r="H16" s="2" t="n"/>
      <c r="I16" s="4" t="n"/>
      <c r="J16" s="2" t="n"/>
      <c r="K16" s="4" t="n"/>
      <c r="L16" s="5" t="n"/>
      <c r="M16" s="2" t="n"/>
      <c r="N16" s="2" t="n"/>
      <c r="O16" s="38" t="n"/>
      <c r="P16" s="38" t="n"/>
      <c r="Q16" s="39">
        <f>IF(A16="","",SUM(O16:P16))</f>
        <v/>
      </c>
      <c r="R16" s="2" t="n"/>
      <c r="S16" s="8">
        <f>IF(OR(A16="",B16=""),"",IF(N16="Concluída",IFERROR(D16-B16,0),TODAY()-B16))</f>
        <v/>
      </c>
      <c r="T16" s="8">
        <f>IF(OR(A16="",M16=""),"",IFERROR(VLOOKUP(M16,'Instruções'!$F$3:$G$6,2,FALSE),0))</f>
        <v/>
      </c>
      <c r="U16" s="9">
        <f>IF(OR(A16="",B16=""),"",IF(N16="Concluída",IF(S16&lt;=T16,"Sim","Não"),IF(TODAY()-B16&lt;=T16,"Dentro do prazo","Atrasada")))</f>
        <v/>
      </c>
      <c r="V16" s="4" t="n"/>
    </row>
    <row r="17">
      <c r="A17" s="2" t="n"/>
      <c r="B17" s="37" t="n"/>
      <c r="C17" s="37" t="n"/>
      <c r="D17" s="37" t="n"/>
      <c r="E17" s="4" t="n"/>
      <c r="F17" s="4" t="n"/>
      <c r="G17" s="2" t="n"/>
      <c r="H17" s="2" t="n"/>
      <c r="I17" s="4" t="n"/>
      <c r="J17" s="2" t="n"/>
      <c r="K17" s="4" t="n"/>
      <c r="L17" s="5" t="n"/>
      <c r="M17" s="2" t="n"/>
      <c r="N17" s="2" t="n"/>
      <c r="O17" s="38" t="n"/>
      <c r="P17" s="38" t="n"/>
      <c r="Q17" s="40">
        <f>IF(A17="","",SUM(O17:P17))</f>
        <v/>
      </c>
      <c r="R17" s="2" t="n"/>
      <c r="S17" s="11">
        <f>IF(OR(A17="",B17=""),"",IF(N17="Concluída",IFERROR(D17-B17,0),TODAY()-B17))</f>
        <v/>
      </c>
      <c r="T17" s="11">
        <f>IF(OR(A17="",M17=""),"",IFERROR(VLOOKUP(M17,'Instruções'!$F$3:$G$6,2,FALSE),0))</f>
        <v/>
      </c>
      <c r="U17" s="12">
        <f>IF(OR(A17="",B17=""),"",IF(N17="Concluída",IF(S17&lt;=T17,"Sim","Não"),IF(TODAY()-B17&lt;=T17,"Dentro do prazo","Atrasada")))</f>
        <v/>
      </c>
      <c r="V17" s="4" t="n"/>
    </row>
    <row r="18">
      <c r="A18" s="2" t="n"/>
      <c r="B18" s="37" t="n"/>
      <c r="C18" s="37" t="n"/>
      <c r="D18" s="37" t="n"/>
      <c r="E18" s="4" t="n"/>
      <c r="F18" s="4" t="n"/>
      <c r="G18" s="2" t="n"/>
      <c r="H18" s="2" t="n"/>
      <c r="I18" s="4" t="n"/>
      <c r="J18" s="2" t="n"/>
      <c r="K18" s="4" t="n"/>
      <c r="L18" s="5" t="n"/>
      <c r="M18" s="2" t="n"/>
      <c r="N18" s="2" t="n"/>
      <c r="O18" s="38" t="n"/>
      <c r="P18" s="38" t="n"/>
      <c r="Q18" s="39">
        <f>IF(A18="","",SUM(O18:P18))</f>
        <v/>
      </c>
      <c r="R18" s="2" t="n"/>
      <c r="S18" s="8">
        <f>IF(OR(A18="",B18=""),"",IF(N18="Concluída",IFERROR(D18-B18,0),TODAY()-B18))</f>
        <v/>
      </c>
      <c r="T18" s="8">
        <f>IF(OR(A18="",M18=""),"",IFERROR(VLOOKUP(M18,'Instruções'!$F$3:$G$6,2,FALSE),0))</f>
        <v/>
      </c>
      <c r="U18" s="9">
        <f>IF(OR(A18="",B18=""),"",IF(N18="Concluída",IF(S18&lt;=T18,"Sim","Não"),IF(TODAY()-B18&lt;=T18,"Dentro do prazo","Atrasada")))</f>
        <v/>
      </c>
      <c r="V18" s="4" t="n"/>
    </row>
    <row r="19">
      <c r="A19" s="2" t="n"/>
      <c r="B19" s="37" t="n"/>
      <c r="C19" s="37" t="n"/>
      <c r="D19" s="37" t="n"/>
      <c r="E19" s="4" t="n"/>
      <c r="F19" s="4" t="n"/>
      <c r="G19" s="2" t="n"/>
      <c r="H19" s="2" t="n"/>
      <c r="I19" s="4" t="n"/>
      <c r="J19" s="2" t="n"/>
      <c r="K19" s="4" t="n"/>
      <c r="L19" s="5" t="n"/>
      <c r="M19" s="2" t="n"/>
      <c r="N19" s="2" t="n"/>
      <c r="O19" s="38" t="n"/>
      <c r="P19" s="38" t="n"/>
      <c r="Q19" s="40">
        <f>IF(A19="","",SUM(O19:P19))</f>
        <v/>
      </c>
      <c r="R19" s="2" t="n"/>
      <c r="S19" s="11">
        <f>IF(OR(A19="",B19=""),"",IF(N19="Concluída",IFERROR(D19-B19,0),TODAY()-B19))</f>
        <v/>
      </c>
      <c r="T19" s="11">
        <f>IF(OR(A19="",M19=""),"",IFERROR(VLOOKUP(M19,'Instruções'!$F$3:$G$6,2,FALSE),0))</f>
        <v/>
      </c>
      <c r="U19" s="12">
        <f>IF(OR(A19="",B19=""),"",IF(N19="Concluída",IF(S19&lt;=T19,"Sim","Não"),IF(TODAY()-B19&lt;=T19,"Dentro do prazo","Atrasada")))</f>
        <v/>
      </c>
      <c r="V19" s="4" t="n"/>
    </row>
    <row r="20">
      <c r="A20" s="2" t="n"/>
      <c r="B20" s="37" t="n"/>
      <c r="C20" s="37" t="n"/>
      <c r="D20" s="37" t="n"/>
      <c r="E20" s="4" t="n"/>
      <c r="F20" s="4" t="n"/>
      <c r="G20" s="2" t="n"/>
      <c r="H20" s="2" t="n"/>
      <c r="I20" s="4" t="n"/>
      <c r="J20" s="2" t="n"/>
      <c r="K20" s="4" t="n"/>
      <c r="L20" s="5" t="n"/>
      <c r="M20" s="2" t="n"/>
      <c r="N20" s="2" t="n"/>
      <c r="O20" s="38" t="n"/>
      <c r="P20" s="38" t="n"/>
      <c r="Q20" s="39">
        <f>IF(A20="","",SUM(O20:P20))</f>
        <v/>
      </c>
      <c r="R20" s="2" t="n"/>
      <c r="S20" s="8">
        <f>IF(OR(A20="",B20=""),"",IF(N20="Concluída",IFERROR(D20-B20,0),TODAY()-B20))</f>
        <v/>
      </c>
      <c r="T20" s="8">
        <f>IF(OR(A20="",M20=""),"",IFERROR(VLOOKUP(M20,'Instruções'!$F$3:$G$6,2,FALSE),0))</f>
        <v/>
      </c>
      <c r="U20" s="9">
        <f>IF(OR(A20="",B20=""),"",IF(N20="Concluída",IF(S20&lt;=T20,"Sim","Não"),IF(TODAY()-B20&lt;=T20,"Dentro do prazo","Atrasada")))</f>
        <v/>
      </c>
      <c r="V20" s="4" t="n"/>
    </row>
    <row r="21">
      <c r="A21" s="2" t="n"/>
      <c r="B21" s="37" t="n"/>
      <c r="C21" s="37" t="n"/>
      <c r="D21" s="37" t="n"/>
      <c r="E21" s="4" t="n"/>
      <c r="F21" s="4" t="n"/>
      <c r="G21" s="2" t="n"/>
      <c r="H21" s="2" t="n"/>
      <c r="I21" s="4" t="n"/>
      <c r="J21" s="2" t="n"/>
      <c r="K21" s="4" t="n"/>
      <c r="L21" s="5" t="n"/>
      <c r="M21" s="2" t="n"/>
      <c r="N21" s="2" t="n"/>
      <c r="O21" s="38" t="n"/>
      <c r="P21" s="38" t="n"/>
      <c r="Q21" s="40">
        <f>IF(A21="","",SUM(O21:P21))</f>
        <v/>
      </c>
      <c r="R21" s="2" t="n"/>
      <c r="S21" s="11">
        <f>IF(OR(A21="",B21=""),"",IF(N21="Concluída",IFERROR(D21-B21,0),TODAY()-B21))</f>
        <v/>
      </c>
      <c r="T21" s="11">
        <f>IF(OR(A21="",M21=""),"",IFERROR(VLOOKUP(M21,'Instruções'!$F$3:$G$6,2,FALSE),0))</f>
        <v/>
      </c>
      <c r="U21" s="12">
        <f>IF(OR(A21="",B21=""),"",IF(N21="Concluída",IF(S21&lt;=T21,"Sim","Não"),IF(TODAY()-B21&lt;=T21,"Dentro do prazo","Atrasada")))</f>
        <v/>
      </c>
      <c r="V21" s="4" t="n"/>
    </row>
    <row r="22">
      <c r="A22" s="2" t="n"/>
      <c r="B22" s="37" t="n"/>
      <c r="C22" s="37" t="n"/>
      <c r="D22" s="37" t="n"/>
      <c r="E22" s="4" t="n"/>
      <c r="F22" s="4" t="n"/>
      <c r="G22" s="2" t="n"/>
      <c r="H22" s="2" t="n"/>
      <c r="I22" s="4" t="n"/>
      <c r="J22" s="2" t="n"/>
      <c r="K22" s="4" t="n"/>
      <c r="L22" s="5" t="n"/>
      <c r="M22" s="2" t="n"/>
      <c r="N22" s="2" t="n"/>
      <c r="O22" s="38" t="n"/>
      <c r="P22" s="38" t="n"/>
      <c r="Q22" s="39">
        <f>IF(A22="","",SUM(O22:P22))</f>
        <v/>
      </c>
      <c r="R22" s="2" t="n"/>
      <c r="S22" s="8">
        <f>IF(OR(A22="",B22=""),"",IF(N22="Concluída",IFERROR(D22-B22,0),TODAY()-B22))</f>
        <v/>
      </c>
      <c r="T22" s="8">
        <f>IF(OR(A22="",M22=""),"",IFERROR(VLOOKUP(M22,'Instruções'!$F$3:$G$6,2,FALSE),0))</f>
        <v/>
      </c>
      <c r="U22" s="9">
        <f>IF(OR(A22="",B22=""),"",IF(N22="Concluída",IF(S22&lt;=T22,"Sim","Não"),IF(TODAY()-B22&lt;=T22,"Dentro do prazo","Atrasada")))</f>
        <v/>
      </c>
      <c r="V22" s="4" t="n"/>
    </row>
    <row r="23">
      <c r="A23" s="2" t="n"/>
      <c r="B23" s="37" t="n"/>
      <c r="C23" s="37" t="n"/>
      <c r="D23" s="37" t="n"/>
      <c r="E23" s="4" t="n"/>
      <c r="F23" s="4" t="n"/>
      <c r="G23" s="2" t="n"/>
      <c r="H23" s="2" t="n"/>
      <c r="I23" s="4" t="n"/>
      <c r="J23" s="2" t="n"/>
      <c r="K23" s="4" t="n"/>
      <c r="L23" s="5" t="n"/>
      <c r="M23" s="2" t="n"/>
      <c r="N23" s="2" t="n"/>
      <c r="O23" s="38" t="n"/>
      <c r="P23" s="38" t="n"/>
      <c r="Q23" s="40">
        <f>IF(A23="","",SUM(O23:P23))</f>
        <v/>
      </c>
      <c r="R23" s="2" t="n"/>
      <c r="S23" s="11">
        <f>IF(OR(A23="",B23=""),"",IF(N23="Concluída",IFERROR(D23-B23,0),TODAY()-B23))</f>
        <v/>
      </c>
      <c r="T23" s="11">
        <f>IF(OR(A23="",M23=""),"",IFERROR(VLOOKUP(M23,'Instruções'!$F$3:$G$6,2,FALSE),0))</f>
        <v/>
      </c>
      <c r="U23" s="12">
        <f>IF(OR(A23="",B23=""),"",IF(N23="Concluída",IF(S23&lt;=T23,"Sim","Não"),IF(TODAY()-B23&lt;=T23,"Dentro do prazo","Atrasada")))</f>
        <v/>
      </c>
      <c r="V23" s="4" t="n"/>
    </row>
    <row r="24">
      <c r="A24" s="2" t="n"/>
      <c r="B24" s="37" t="n"/>
      <c r="C24" s="37" t="n"/>
      <c r="D24" s="37" t="n"/>
      <c r="E24" s="4" t="n"/>
      <c r="F24" s="4" t="n"/>
      <c r="G24" s="2" t="n"/>
      <c r="H24" s="2" t="n"/>
      <c r="I24" s="4" t="n"/>
      <c r="J24" s="2" t="n"/>
      <c r="K24" s="4" t="n"/>
      <c r="L24" s="5" t="n"/>
      <c r="M24" s="2" t="n"/>
      <c r="N24" s="2" t="n"/>
      <c r="O24" s="38" t="n"/>
      <c r="P24" s="38" t="n"/>
      <c r="Q24" s="39">
        <f>IF(A24="","",SUM(O24:P24))</f>
        <v/>
      </c>
      <c r="R24" s="2" t="n"/>
      <c r="S24" s="8">
        <f>IF(OR(A24="",B24=""),"",IF(N24="Concluída",IFERROR(D24-B24,0),TODAY()-B24))</f>
        <v/>
      </c>
      <c r="T24" s="8">
        <f>IF(OR(A24="",M24=""),"",IFERROR(VLOOKUP(M24,'Instruções'!$F$3:$G$6,2,FALSE),0))</f>
        <v/>
      </c>
      <c r="U24" s="9">
        <f>IF(OR(A24="",B24=""),"",IF(N24="Concluída",IF(S24&lt;=T24,"Sim","Não"),IF(TODAY()-B24&lt;=T24,"Dentro do prazo","Atrasada")))</f>
        <v/>
      </c>
      <c r="V24" s="4" t="n"/>
    </row>
    <row r="25">
      <c r="A25" s="2" t="n"/>
      <c r="B25" s="37" t="n"/>
      <c r="C25" s="37" t="n"/>
      <c r="D25" s="37" t="n"/>
      <c r="E25" s="4" t="n"/>
      <c r="F25" s="4" t="n"/>
      <c r="G25" s="2" t="n"/>
      <c r="H25" s="2" t="n"/>
      <c r="I25" s="4" t="n"/>
      <c r="J25" s="2" t="n"/>
      <c r="K25" s="4" t="n"/>
      <c r="L25" s="5" t="n"/>
      <c r="M25" s="2" t="n"/>
      <c r="N25" s="2" t="n"/>
      <c r="O25" s="38" t="n"/>
      <c r="P25" s="38" t="n"/>
      <c r="Q25" s="40">
        <f>IF(A25="","",SUM(O25:P25))</f>
        <v/>
      </c>
      <c r="R25" s="2" t="n"/>
      <c r="S25" s="11">
        <f>IF(OR(A25="",B25=""),"",IF(N25="Concluída",IFERROR(D25-B25,0),TODAY()-B25))</f>
        <v/>
      </c>
      <c r="T25" s="11">
        <f>IF(OR(A25="",M25=""),"",IFERROR(VLOOKUP(M25,'Instruções'!$F$3:$G$6,2,FALSE),0))</f>
        <v/>
      </c>
      <c r="U25" s="12">
        <f>IF(OR(A25="",B25=""),"",IF(N25="Concluída",IF(S25&lt;=T25,"Sim","Não"),IF(TODAY()-B25&lt;=T25,"Dentro do prazo","Atrasada")))</f>
        <v/>
      </c>
      <c r="V25" s="4" t="n"/>
    </row>
    <row r="26">
      <c r="A26" s="2" t="n"/>
      <c r="B26" s="37" t="n"/>
      <c r="C26" s="37" t="n"/>
      <c r="D26" s="37" t="n"/>
      <c r="E26" s="4" t="n"/>
      <c r="F26" s="4" t="n"/>
      <c r="G26" s="2" t="n"/>
      <c r="H26" s="2" t="n"/>
      <c r="I26" s="4" t="n"/>
      <c r="J26" s="2" t="n"/>
      <c r="K26" s="4" t="n"/>
      <c r="L26" s="5" t="n"/>
      <c r="M26" s="2" t="n"/>
      <c r="N26" s="2" t="n"/>
      <c r="O26" s="38" t="n"/>
      <c r="P26" s="38" t="n"/>
      <c r="Q26" s="39">
        <f>IF(A26="","",SUM(O26:P26))</f>
        <v/>
      </c>
      <c r="R26" s="2" t="n"/>
      <c r="S26" s="8">
        <f>IF(OR(A26="",B26=""),"",IF(N26="Concluída",IFERROR(D26-B26,0),TODAY()-B26))</f>
        <v/>
      </c>
      <c r="T26" s="8">
        <f>IF(OR(A26="",M26=""),"",IFERROR(VLOOKUP(M26,'Instruções'!$F$3:$G$6,2,FALSE),0))</f>
        <v/>
      </c>
      <c r="U26" s="9">
        <f>IF(OR(A26="",B26=""),"",IF(N26="Concluída",IF(S26&lt;=T26,"Sim","Não"),IF(TODAY()-B26&lt;=T26,"Dentro do prazo","Atrasada")))</f>
        <v/>
      </c>
      <c r="V26" s="4" t="n"/>
    </row>
    <row r="27">
      <c r="A27" s="2" t="n"/>
      <c r="B27" s="37" t="n"/>
      <c r="C27" s="37" t="n"/>
      <c r="D27" s="37" t="n"/>
      <c r="E27" s="4" t="n"/>
      <c r="F27" s="4" t="n"/>
      <c r="G27" s="2" t="n"/>
      <c r="H27" s="2" t="n"/>
      <c r="I27" s="4" t="n"/>
      <c r="J27" s="2" t="n"/>
      <c r="K27" s="4" t="n"/>
      <c r="L27" s="5" t="n"/>
      <c r="M27" s="2" t="n"/>
      <c r="N27" s="2" t="n"/>
      <c r="O27" s="38" t="n"/>
      <c r="P27" s="38" t="n"/>
      <c r="Q27" s="40">
        <f>IF(A27="","",SUM(O27:P27))</f>
        <v/>
      </c>
      <c r="R27" s="2" t="n"/>
      <c r="S27" s="11">
        <f>IF(OR(A27="",B27=""),"",IF(N27="Concluída",IFERROR(D27-B27,0),TODAY()-B27))</f>
        <v/>
      </c>
      <c r="T27" s="11">
        <f>IF(OR(A27="",M27=""),"",IFERROR(VLOOKUP(M27,'Instruções'!$F$3:$G$6,2,FALSE),0))</f>
        <v/>
      </c>
      <c r="U27" s="12">
        <f>IF(OR(A27="",B27=""),"",IF(N27="Concluída",IF(S27&lt;=T27,"Sim","Não"),IF(TODAY()-B27&lt;=T27,"Dentro do prazo","Atrasada")))</f>
        <v/>
      </c>
      <c r="V27" s="4" t="n"/>
    </row>
    <row r="28">
      <c r="A28" s="2" t="n"/>
      <c r="B28" s="37" t="n"/>
      <c r="C28" s="37" t="n"/>
      <c r="D28" s="37" t="n"/>
      <c r="E28" s="4" t="n"/>
      <c r="F28" s="4" t="n"/>
      <c r="G28" s="2" t="n"/>
      <c r="H28" s="2" t="n"/>
      <c r="I28" s="4" t="n"/>
      <c r="J28" s="2" t="n"/>
      <c r="K28" s="4" t="n"/>
      <c r="L28" s="5" t="n"/>
      <c r="M28" s="2" t="n"/>
      <c r="N28" s="2" t="n"/>
      <c r="O28" s="38" t="n"/>
      <c r="P28" s="38" t="n"/>
      <c r="Q28" s="39">
        <f>IF(A28="","",SUM(O28:P28))</f>
        <v/>
      </c>
      <c r="R28" s="2" t="n"/>
      <c r="S28" s="8">
        <f>IF(OR(A28="",B28=""),"",IF(N28="Concluída",IFERROR(D28-B28,0),TODAY()-B28))</f>
        <v/>
      </c>
      <c r="T28" s="8">
        <f>IF(OR(A28="",M28=""),"",IFERROR(VLOOKUP(M28,'Instruções'!$F$3:$G$6,2,FALSE),0))</f>
        <v/>
      </c>
      <c r="U28" s="9">
        <f>IF(OR(A28="",B28=""),"",IF(N28="Concluída",IF(S28&lt;=T28,"Sim","Não"),IF(TODAY()-B28&lt;=T28,"Dentro do prazo","Atrasada")))</f>
        <v/>
      </c>
      <c r="V28" s="4" t="n"/>
    </row>
    <row r="29">
      <c r="A29" s="2" t="n"/>
      <c r="B29" s="37" t="n"/>
      <c r="C29" s="37" t="n"/>
      <c r="D29" s="37" t="n"/>
      <c r="E29" s="4" t="n"/>
      <c r="F29" s="4" t="n"/>
      <c r="G29" s="2" t="n"/>
      <c r="H29" s="2" t="n"/>
      <c r="I29" s="4" t="n"/>
      <c r="J29" s="2" t="n"/>
      <c r="K29" s="4" t="n"/>
      <c r="L29" s="5" t="n"/>
      <c r="M29" s="2" t="n"/>
      <c r="N29" s="2" t="n"/>
      <c r="O29" s="38" t="n"/>
      <c r="P29" s="38" t="n"/>
      <c r="Q29" s="40">
        <f>IF(A29="","",SUM(O29:P29))</f>
        <v/>
      </c>
      <c r="R29" s="2" t="n"/>
      <c r="S29" s="11">
        <f>IF(OR(A29="",B29=""),"",IF(N29="Concluída",IFERROR(D29-B29,0),TODAY()-B29))</f>
        <v/>
      </c>
      <c r="T29" s="11">
        <f>IF(OR(A29="",M29=""),"",IFERROR(VLOOKUP(M29,'Instruções'!$F$3:$G$6,2,FALSE),0))</f>
        <v/>
      </c>
      <c r="U29" s="12">
        <f>IF(OR(A29="",B29=""),"",IF(N29="Concluída",IF(S29&lt;=T29,"Sim","Não"),IF(TODAY()-B29&lt;=T29,"Dentro do prazo","Atrasada")))</f>
        <v/>
      </c>
      <c r="V29" s="4" t="n"/>
    </row>
    <row r="30">
      <c r="A30" s="2" t="n"/>
      <c r="B30" s="37" t="n"/>
      <c r="C30" s="37" t="n"/>
      <c r="D30" s="37" t="n"/>
      <c r="E30" s="4" t="n"/>
      <c r="F30" s="4" t="n"/>
      <c r="G30" s="2" t="n"/>
      <c r="H30" s="2" t="n"/>
      <c r="I30" s="4" t="n"/>
      <c r="J30" s="2" t="n"/>
      <c r="K30" s="4" t="n"/>
      <c r="L30" s="5" t="n"/>
      <c r="M30" s="2" t="n"/>
      <c r="N30" s="2" t="n"/>
      <c r="O30" s="38" t="n"/>
      <c r="P30" s="38" t="n"/>
      <c r="Q30" s="39">
        <f>IF(A30="","",SUM(O30:P30))</f>
        <v/>
      </c>
      <c r="R30" s="2" t="n"/>
      <c r="S30" s="8">
        <f>IF(OR(A30="",B30=""),"",IF(N30="Concluída",IFERROR(D30-B30,0),TODAY()-B30))</f>
        <v/>
      </c>
      <c r="T30" s="8">
        <f>IF(OR(A30="",M30=""),"",IFERROR(VLOOKUP(M30,'Instruções'!$F$3:$G$6,2,FALSE),0))</f>
        <v/>
      </c>
      <c r="U30" s="9">
        <f>IF(OR(A30="",B30=""),"",IF(N30="Concluída",IF(S30&lt;=T30,"Sim","Não"),IF(TODAY()-B30&lt;=T30,"Dentro do prazo","Atrasada")))</f>
        <v/>
      </c>
      <c r="V30" s="4" t="n"/>
    </row>
    <row r="31">
      <c r="A31" s="2" t="n"/>
      <c r="B31" s="37" t="n"/>
      <c r="C31" s="37" t="n"/>
      <c r="D31" s="37" t="n"/>
      <c r="E31" s="4" t="n"/>
      <c r="F31" s="4" t="n"/>
      <c r="G31" s="2" t="n"/>
      <c r="H31" s="2" t="n"/>
      <c r="I31" s="4" t="n"/>
      <c r="J31" s="2" t="n"/>
      <c r="K31" s="4" t="n"/>
      <c r="L31" s="5" t="n"/>
      <c r="M31" s="2" t="n"/>
      <c r="N31" s="2" t="n"/>
      <c r="O31" s="38" t="n"/>
      <c r="P31" s="38" t="n"/>
      <c r="Q31" s="40">
        <f>IF(A31="","",SUM(O31:P31))</f>
        <v/>
      </c>
      <c r="R31" s="2" t="n"/>
      <c r="S31" s="11">
        <f>IF(OR(A31="",B31=""),"",IF(N31="Concluída",IFERROR(D31-B31,0),TODAY()-B31))</f>
        <v/>
      </c>
      <c r="T31" s="11">
        <f>IF(OR(A31="",M31=""),"",IFERROR(VLOOKUP(M31,'Instruções'!$F$3:$G$6,2,FALSE),0))</f>
        <v/>
      </c>
      <c r="U31" s="12">
        <f>IF(OR(A31="",B31=""),"",IF(N31="Concluída",IF(S31&lt;=T31,"Sim","Não"),IF(TODAY()-B31&lt;=T31,"Dentro do prazo","Atrasada")))</f>
        <v/>
      </c>
      <c r="V31" s="4" t="n"/>
    </row>
    <row r="32">
      <c r="A32" s="2" t="n"/>
      <c r="B32" s="37" t="n"/>
      <c r="C32" s="37" t="n"/>
      <c r="D32" s="37" t="n"/>
      <c r="E32" s="4" t="n"/>
      <c r="F32" s="4" t="n"/>
      <c r="G32" s="2" t="n"/>
      <c r="H32" s="2" t="n"/>
      <c r="I32" s="4" t="n"/>
      <c r="J32" s="2" t="n"/>
      <c r="K32" s="4" t="n"/>
      <c r="L32" s="5" t="n"/>
      <c r="M32" s="2" t="n"/>
      <c r="N32" s="2" t="n"/>
      <c r="O32" s="38" t="n"/>
      <c r="P32" s="38" t="n"/>
      <c r="Q32" s="39">
        <f>IF(A32="","",SUM(O32:P32))</f>
        <v/>
      </c>
      <c r="R32" s="2" t="n"/>
      <c r="S32" s="8">
        <f>IF(OR(A32="",B32=""),"",IF(N32="Concluída",IFERROR(D32-B32,0),TODAY()-B32))</f>
        <v/>
      </c>
      <c r="T32" s="8">
        <f>IF(OR(A32="",M32=""),"",IFERROR(VLOOKUP(M32,'Instruções'!$F$3:$G$6,2,FALSE),0))</f>
        <v/>
      </c>
      <c r="U32" s="9">
        <f>IF(OR(A32="",B32=""),"",IF(N32="Concluída",IF(S32&lt;=T32,"Sim","Não"),IF(TODAY()-B32&lt;=T32,"Dentro do prazo","Atrasada")))</f>
        <v/>
      </c>
      <c r="V32" s="4" t="n"/>
    </row>
    <row r="33">
      <c r="A33" s="2" t="n"/>
      <c r="B33" s="37" t="n"/>
      <c r="C33" s="37" t="n"/>
      <c r="D33" s="37" t="n"/>
      <c r="E33" s="4" t="n"/>
      <c r="F33" s="4" t="n"/>
      <c r="G33" s="2" t="n"/>
      <c r="H33" s="2" t="n"/>
      <c r="I33" s="4" t="n"/>
      <c r="J33" s="2" t="n"/>
      <c r="K33" s="4" t="n"/>
      <c r="L33" s="5" t="n"/>
      <c r="M33" s="2" t="n"/>
      <c r="N33" s="2" t="n"/>
      <c r="O33" s="38" t="n"/>
      <c r="P33" s="38" t="n"/>
      <c r="Q33" s="40">
        <f>IF(A33="","",SUM(O33:P33))</f>
        <v/>
      </c>
      <c r="R33" s="2" t="n"/>
      <c r="S33" s="11">
        <f>IF(OR(A33="",B33=""),"",IF(N33="Concluída",IFERROR(D33-B33,0),TODAY()-B33))</f>
        <v/>
      </c>
      <c r="T33" s="11">
        <f>IF(OR(A33="",M33=""),"",IFERROR(VLOOKUP(M33,'Instruções'!$F$3:$G$6,2,FALSE),0))</f>
        <v/>
      </c>
      <c r="U33" s="12">
        <f>IF(OR(A33="",B33=""),"",IF(N33="Concluída",IF(S33&lt;=T33,"Sim","Não"),IF(TODAY()-B33&lt;=T33,"Dentro do prazo","Atrasada")))</f>
        <v/>
      </c>
      <c r="V33" s="4" t="n"/>
    </row>
    <row r="34">
      <c r="A34" s="2" t="n"/>
      <c r="B34" s="37" t="n"/>
      <c r="C34" s="37" t="n"/>
      <c r="D34" s="37" t="n"/>
      <c r="E34" s="4" t="n"/>
      <c r="F34" s="4" t="n"/>
      <c r="G34" s="2" t="n"/>
      <c r="H34" s="2" t="n"/>
      <c r="I34" s="4" t="n"/>
      <c r="J34" s="2" t="n"/>
      <c r="K34" s="4" t="n"/>
      <c r="L34" s="5" t="n"/>
      <c r="M34" s="2" t="n"/>
      <c r="N34" s="2" t="n"/>
      <c r="O34" s="38" t="n"/>
      <c r="P34" s="38" t="n"/>
      <c r="Q34" s="39">
        <f>IF(A34="","",SUM(O34:P34))</f>
        <v/>
      </c>
      <c r="R34" s="2" t="n"/>
      <c r="S34" s="8">
        <f>IF(OR(A34="",B34=""),"",IF(N34="Concluída",IFERROR(D34-B34,0),TODAY()-B34))</f>
        <v/>
      </c>
      <c r="T34" s="8">
        <f>IF(OR(A34="",M34=""),"",IFERROR(VLOOKUP(M34,'Instruções'!$F$3:$G$6,2,FALSE),0))</f>
        <v/>
      </c>
      <c r="U34" s="9">
        <f>IF(OR(A34="",B34=""),"",IF(N34="Concluída",IF(S34&lt;=T34,"Sim","Não"),IF(TODAY()-B34&lt;=T34,"Dentro do prazo","Atrasada")))</f>
        <v/>
      </c>
      <c r="V34" s="4" t="n"/>
    </row>
    <row r="35">
      <c r="A35" s="2" t="n"/>
      <c r="B35" s="37" t="n"/>
      <c r="C35" s="37" t="n"/>
      <c r="D35" s="37" t="n"/>
      <c r="E35" s="4" t="n"/>
      <c r="F35" s="4" t="n"/>
      <c r="G35" s="2" t="n"/>
      <c r="H35" s="2" t="n"/>
      <c r="I35" s="4" t="n"/>
      <c r="J35" s="2" t="n"/>
      <c r="K35" s="4" t="n"/>
      <c r="L35" s="5" t="n"/>
      <c r="M35" s="2" t="n"/>
      <c r="N35" s="2" t="n"/>
      <c r="O35" s="38" t="n"/>
      <c r="P35" s="38" t="n"/>
      <c r="Q35" s="40">
        <f>IF(A35="","",SUM(O35:P35))</f>
        <v/>
      </c>
      <c r="R35" s="2" t="n"/>
      <c r="S35" s="11">
        <f>IF(OR(A35="",B35=""),"",IF(N35="Concluída",IFERROR(D35-B35,0),TODAY()-B35))</f>
        <v/>
      </c>
      <c r="T35" s="11">
        <f>IF(OR(A35="",M35=""),"",IFERROR(VLOOKUP(M35,'Instruções'!$F$3:$G$6,2,FALSE),0))</f>
        <v/>
      </c>
      <c r="U35" s="12">
        <f>IF(OR(A35="",B35=""),"",IF(N35="Concluída",IF(S35&lt;=T35,"Sim","Não"),IF(TODAY()-B35&lt;=T35,"Dentro do prazo","Atrasada")))</f>
        <v/>
      </c>
      <c r="V35" s="4" t="n"/>
    </row>
    <row r="36">
      <c r="A36" s="2" t="n"/>
      <c r="B36" s="37" t="n"/>
      <c r="C36" s="37" t="n"/>
      <c r="D36" s="37" t="n"/>
      <c r="E36" s="4" t="n"/>
      <c r="F36" s="4" t="n"/>
      <c r="G36" s="2" t="n"/>
      <c r="H36" s="2" t="n"/>
      <c r="I36" s="4" t="n"/>
      <c r="J36" s="2" t="n"/>
      <c r="K36" s="4" t="n"/>
      <c r="L36" s="5" t="n"/>
      <c r="M36" s="2" t="n"/>
      <c r="N36" s="2" t="n"/>
      <c r="O36" s="38" t="n"/>
      <c r="P36" s="38" t="n"/>
      <c r="Q36" s="39">
        <f>IF(A36="","",SUM(O36:P36))</f>
        <v/>
      </c>
      <c r="R36" s="2" t="n"/>
      <c r="S36" s="8">
        <f>IF(OR(A36="",B36=""),"",IF(N36="Concluída",IFERROR(D36-B36,0),TODAY()-B36))</f>
        <v/>
      </c>
      <c r="T36" s="8">
        <f>IF(OR(A36="",M36=""),"",IFERROR(VLOOKUP(M36,'Instruções'!$F$3:$G$6,2,FALSE),0))</f>
        <v/>
      </c>
      <c r="U36" s="9">
        <f>IF(OR(A36="",B36=""),"",IF(N36="Concluída",IF(S36&lt;=T36,"Sim","Não"),IF(TODAY()-B36&lt;=T36,"Dentro do prazo","Atrasada")))</f>
        <v/>
      </c>
      <c r="V36" s="4" t="n"/>
    </row>
    <row r="37">
      <c r="A37" s="2" t="n"/>
      <c r="B37" s="37" t="n"/>
      <c r="C37" s="37" t="n"/>
      <c r="D37" s="37" t="n"/>
      <c r="E37" s="4" t="n"/>
      <c r="F37" s="4" t="n"/>
      <c r="G37" s="2" t="n"/>
      <c r="H37" s="2" t="n"/>
      <c r="I37" s="4" t="n"/>
      <c r="J37" s="2" t="n"/>
      <c r="K37" s="4" t="n"/>
      <c r="L37" s="5" t="n"/>
      <c r="M37" s="2" t="n"/>
      <c r="N37" s="2" t="n"/>
      <c r="O37" s="38" t="n"/>
      <c r="P37" s="38" t="n"/>
      <c r="Q37" s="40">
        <f>IF(A37="","",SUM(O37:P37))</f>
        <v/>
      </c>
      <c r="R37" s="2" t="n"/>
      <c r="S37" s="11">
        <f>IF(OR(A37="",B37=""),"",IF(N37="Concluída",IFERROR(D37-B37,0),TODAY()-B37))</f>
        <v/>
      </c>
      <c r="T37" s="11">
        <f>IF(OR(A37="",M37=""),"",IFERROR(VLOOKUP(M37,'Instruções'!$F$3:$G$6,2,FALSE),0))</f>
        <v/>
      </c>
      <c r="U37" s="12">
        <f>IF(OR(A37="",B37=""),"",IF(N37="Concluída",IF(S37&lt;=T37,"Sim","Não"),IF(TODAY()-B37&lt;=T37,"Dentro do prazo","Atrasada")))</f>
        <v/>
      </c>
      <c r="V37" s="4" t="n"/>
    </row>
    <row r="38">
      <c r="A38" s="2" t="n"/>
      <c r="B38" s="37" t="n"/>
      <c r="C38" s="37" t="n"/>
      <c r="D38" s="37" t="n"/>
      <c r="E38" s="4" t="n"/>
      <c r="F38" s="4" t="n"/>
      <c r="G38" s="2" t="n"/>
      <c r="H38" s="2" t="n"/>
      <c r="I38" s="4" t="n"/>
      <c r="J38" s="2" t="n"/>
      <c r="K38" s="4" t="n"/>
      <c r="L38" s="5" t="n"/>
      <c r="M38" s="2" t="n"/>
      <c r="N38" s="2" t="n"/>
      <c r="O38" s="38" t="n"/>
      <c r="P38" s="38" t="n"/>
      <c r="Q38" s="39">
        <f>IF(A38="","",SUM(O38:P38))</f>
        <v/>
      </c>
      <c r="R38" s="2" t="n"/>
      <c r="S38" s="8">
        <f>IF(OR(A38="",B38=""),"",IF(N38="Concluída",IFERROR(D38-B38,0),TODAY()-B38))</f>
        <v/>
      </c>
      <c r="T38" s="8">
        <f>IF(OR(A38="",M38=""),"",IFERROR(VLOOKUP(M38,'Instruções'!$F$3:$G$6,2,FALSE),0))</f>
        <v/>
      </c>
      <c r="U38" s="9">
        <f>IF(OR(A38="",B38=""),"",IF(N38="Concluída",IF(S38&lt;=T38,"Sim","Não"),IF(TODAY()-B38&lt;=T38,"Dentro do prazo","Atrasada")))</f>
        <v/>
      </c>
      <c r="V38" s="4" t="n"/>
    </row>
    <row r="39">
      <c r="A39" s="2" t="n"/>
      <c r="B39" s="37" t="n"/>
      <c r="C39" s="37" t="n"/>
      <c r="D39" s="37" t="n"/>
      <c r="E39" s="4" t="n"/>
      <c r="F39" s="4" t="n"/>
      <c r="G39" s="2" t="n"/>
      <c r="H39" s="2" t="n"/>
      <c r="I39" s="4" t="n"/>
      <c r="J39" s="2" t="n"/>
      <c r="K39" s="4" t="n"/>
      <c r="L39" s="5" t="n"/>
      <c r="M39" s="2" t="n"/>
      <c r="N39" s="2" t="n"/>
      <c r="O39" s="38" t="n"/>
      <c r="P39" s="38" t="n"/>
      <c r="Q39" s="40">
        <f>IF(A39="","",SUM(O39:P39))</f>
        <v/>
      </c>
      <c r="R39" s="2" t="n"/>
      <c r="S39" s="11">
        <f>IF(OR(A39="",B39=""),"",IF(N39="Concluída",IFERROR(D39-B39,0),TODAY()-B39))</f>
        <v/>
      </c>
      <c r="T39" s="11">
        <f>IF(OR(A39="",M39=""),"",IFERROR(VLOOKUP(M39,'Instruções'!$F$3:$G$6,2,FALSE),0))</f>
        <v/>
      </c>
      <c r="U39" s="12">
        <f>IF(OR(A39="",B39=""),"",IF(N39="Concluída",IF(S39&lt;=T39,"Sim","Não"),IF(TODAY()-B39&lt;=T39,"Dentro do prazo","Atrasada")))</f>
        <v/>
      </c>
      <c r="V39" s="4" t="n"/>
    </row>
    <row r="40">
      <c r="A40" s="2" t="n"/>
      <c r="B40" s="37" t="n"/>
      <c r="C40" s="37" t="n"/>
      <c r="D40" s="37" t="n"/>
      <c r="E40" s="4" t="n"/>
      <c r="F40" s="4" t="n"/>
      <c r="G40" s="2" t="n"/>
      <c r="H40" s="2" t="n"/>
      <c r="I40" s="4" t="n"/>
      <c r="J40" s="2" t="n"/>
      <c r="K40" s="4" t="n"/>
      <c r="L40" s="5" t="n"/>
      <c r="M40" s="2" t="n"/>
      <c r="N40" s="2" t="n"/>
      <c r="O40" s="38" t="n"/>
      <c r="P40" s="38" t="n"/>
      <c r="Q40" s="39">
        <f>IF(A40="","",SUM(O40:P40))</f>
        <v/>
      </c>
      <c r="R40" s="2" t="n"/>
      <c r="S40" s="8">
        <f>IF(OR(A40="",B40=""),"",IF(N40="Concluída",IFERROR(D40-B40,0),TODAY()-B40))</f>
        <v/>
      </c>
      <c r="T40" s="8">
        <f>IF(OR(A40="",M40=""),"",IFERROR(VLOOKUP(M40,'Instruções'!$F$3:$G$6,2,FALSE),0))</f>
        <v/>
      </c>
      <c r="U40" s="9">
        <f>IF(OR(A40="",B40=""),"",IF(N40="Concluída",IF(S40&lt;=T40,"Sim","Não"),IF(TODAY()-B40&lt;=T40,"Dentro do prazo","Atrasada")))</f>
        <v/>
      </c>
      <c r="V40" s="4" t="n"/>
    </row>
    <row r="41">
      <c r="A41" s="2" t="n"/>
      <c r="B41" s="37" t="n"/>
      <c r="C41" s="37" t="n"/>
      <c r="D41" s="37" t="n"/>
      <c r="E41" s="4" t="n"/>
      <c r="F41" s="4" t="n"/>
      <c r="G41" s="2" t="n"/>
      <c r="H41" s="2" t="n"/>
      <c r="I41" s="4" t="n"/>
      <c r="J41" s="2" t="n"/>
      <c r="K41" s="4" t="n"/>
      <c r="L41" s="5" t="n"/>
      <c r="M41" s="2" t="n"/>
      <c r="N41" s="2" t="n"/>
      <c r="O41" s="38" t="n"/>
      <c r="P41" s="38" t="n"/>
      <c r="Q41" s="40">
        <f>IF(A41="","",SUM(O41:P41))</f>
        <v/>
      </c>
      <c r="R41" s="2" t="n"/>
      <c r="S41" s="11">
        <f>IF(OR(A41="",B41=""),"",IF(N41="Concluída",IFERROR(D41-B41,0),TODAY()-B41))</f>
        <v/>
      </c>
      <c r="T41" s="11">
        <f>IF(OR(A41="",M41=""),"",IFERROR(VLOOKUP(M41,'Instruções'!$F$3:$G$6,2,FALSE),0))</f>
        <v/>
      </c>
      <c r="U41" s="12">
        <f>IF(OR(A41="",B41=""),"",IF(N41="Concluída",IF(S41&lt;=T41,"Sim","Não"),IF(TODAY()-B41&lt;=T41,"Dentro do prazo","Atrasada")))</f>
        <v/>
      </c>
      <c r="V41" s="4" t="n"/>
    </row>
    <row r="42">
      <c r="A42" s="2" t="n"/>
      <c r="B42" s="37" t="n"/>
      <c r="C42" s="37" t="n"/>
      <c r="D42" s="37" t="n"/>
      <c r="E42" s="4" t="n"/>
      <c r="F42" s="4" t="n"/>
      <c r="G42" s="2" t="n"/>
      <c r="H42" s="2" t="n"/>
      <c r="I42" s="4" t="n"/>
      <c r="J42" s="2" t="n"/>
      <c r="K42" s="4" t="n"/>
      <c r="L42" s="5" t="n"/>
      <c r="M42" s="2" t="n"/>
      <c r="N42" s="2" t="n"/>
      <c r="O42" s="38" t="n"/>
      <c r="P42" s="38" t="n"/>
      <c r="Q42" s="39">
        <f>IF(A42="","",SUM(O42:P42))</f>
        <v/>
      </c>
      <c r="R42" s="2" t="n"/>
      <c r="S42" s="8">
        <f>IF(OR(A42="",B42=""),"",IF(N42="Concluída",IFERROR(D42-B42,0),TODAY()-B42))</f>
        <v/>
      </c>
      <c r="T42" s="8">
        <f>IF(OR(A42="",M42=""),"",IFERROR(VLOOKUP(M42,'Instruções'!$F$3:$G$6,2,FALSE),0))</f>
        <v/>
      </c>
      <c r="U42" s="9">
        <f>IF(OR(A42="",B42=""),"",IF(N42="Concluída",IF(S42&lt;=T42,"Sim","Não"),IF(TODAY()-B42&lt;=T42,"Dentro do prazo","Atrasada")))</f>
        <v/>
      </c>
      <c r="V42" s="4" t="n"/>
    </row>
    <row r="43">
      <c r="A43" s="2" t="n"/>
      <c r="B43" s="37" t="n"/>
      <c r="C43" s="37" t="n"/>
      <c r="D43" s="37" t="n"/>
      <c r="E43" s="4" t="n"/>
      <c r="F43" s="4" t="n"/>
      <c r="G43" s="2" t="n"/>
      <c r="H43" s="2" t="n"/>
      <c r="I43" s="4" t="n"/>
      <c r="J43" s="2" t="n"/>
      <c r="K43" s="4" t="n"/>
      <c r="L43" s="5" t="n"/>
      <c r="M43" s="2" t="n"/>
      <c r="N43" s="2" t="n"/>
      <c r="O43" s="38" t="n"/>
      <c r="P43" s="38" t="n"/>
      <c r="Q43" s="40">
        <f>IF(A43="","",SUM(O43:P43))</f>
        <v/>
      </c>
      <c r="R43" s="2" t="n"/>
      <c r="S43" s="11">
        <f>IF(OR(A43="",B43=""),"",IF(N43="Concluída",IFERROR(D43-B43,0),TODAY()-B43))</f>
        <v/>
      </c>
      <c r="T43" s="11">
        <f>IF(OR(A43="",M43=""),"",IFERROR(VLOOKUP(M43,'Instruções'!$F$3:$G$6,2,FALSE),0))</f>
        <v/>
      </c>
      <c r="U43" s="12">
        <f>IF(OR(A43="",B43=""),"",IF(N43="Concluída",IF(S43&lt;=T43,"Sim","Não"),IF(TODAY()-B43&lt;=T43,"Dentro do prazo","Atrasada")))</f>
        <v/>
      </c>
      <c r="V43" s="4" t="n"/>
    </row>
    <row r="44">
      <c r="A44" s="2" t="n"/>
      <c r="B44" s="37" t="n"/>
      <c r="C44" s="37" t="n"/>
      <c r="D44" s="37" t="n"/>
      <c r="E44" s="4" t="n"/>
      <c r="F44" s="4" t="n"/>
      <c r="G44" s="2" t="n"/>
      <c r="H44" s="2" t="n"/>
      <c r="I44" s="4" t="n"/>
      <c r="J44" s="2" t="n"/>
      <c r="K44" s="4" t="n"/>
      <c r="L44" s="5" t="n"/>
      <c r="M44" s="2" t="n"/>
      <c r="N44" s="2" t="n"/>
      <c r="O44" s="38" t="n"/>
      <c r="P44" s="38" t="n"/>
      <c r="Q44" s="39">
        <f>IF(A44="","",SUM(O44:P44))</f>
        <v/>
      </c>
      <c r="R44" s="2" t="n"/>
      <c r="S44" s="8">
        <f>IF(OR(A44="",B44=""),"",IF(N44="Concluída",IFERROR(D44-B44,0),TODAY()-B44))</f>
        <v/>
      </c>
      <c r="T44" s="8">
        <f>IF(OR(A44="",M44=""),"",IFERROR(VLOOKUP(M44,'Instruções'!$F$3:$G$6,2,FALSE),0))</f>
        <v/>
      </c>
      <c r="U44" s="9">
        <f>IF(OR(A44="",B44=""),"",IF(N44="Concluída",IF(S44&lt;=T44,"Sim","Não"),IF(TODAY()-B44&lt;=T44,"Dentro do prazo","Atrasada")))</f>
        <v/>
      </c>
      <c r="V44" s="4" t="n"/>
    </row>
    <row r="45">
      <c r="A45" s="2" t="n"/>
      <c r="B45" s="37" t="n"/>
      <c r="C45" s="37" t="n"/>
      <c r="D45" s="37" t="n"/>
      <c r="E45" s="4" t="n"/>
      <c r="F45" s="4" t="n"/>
      <c r="G45" s="2" t="n"/>
      <c r="H45" s="2" t="n"/>
      <c r="I45" s="4" t="n"/>
      <c r="J45" s="2" t="n"/>
      <c r="K45" s="4" t="n"/>
      <c r="L45" s="5" t="n"/>
      <c r="M45" s="2" t="n"/>
      <c r="N45" s="2" t="n"/>
      <c r="O45" s="38" t="n"/>
      <c r="P45" s="38" t="n"/>
      <c r="Q45" s="40">
        <f>IF(A45="","",SUM(O45:P45))</f>
        <v/>
      </c>
      <c r="R45" s="2" t="n"/>
      <c r="S45" s="11">
        <f>IF(OR(A45="",B45=""),"",IF(N45="Concluída",IFERROR(D45-B45,0),TODAY()-B45))</f>
        <v/>
      </c>
      <c r="T45" s="11">
        <f>IF(OR(A45="",M45=""),"",IFERROR(VLOOKUP(M45,'Instruções'!$F$3:$G$6,2,FALSE),0))</f>
        <v/>
      </c>
      <c r="U45" s="12">
        <f>IF(OR(A45="",B45=""),"",IF(N45="Concluída",IF(S45&lt;=T45,"Sim","Não"),IF(TODAY()-B45&lt;=T45,"Dentro do prazo","Atrasada")))</f>
        <v/>
      </c>
      <c r="V45" s="4" t="n"/>
    </row>
    <row r="46">
      <c r="A46" s="2" t="n"/>
      <c r="B46" s="37" t="n"/>
      <c r="C46" s="37" t="n"/>
      <c r="D46" s="37" t="n"/>
      <c r="E46" s="4" t="n"/>
      <c r="F46" s="4" t="n"/>
      <c r="G46" s="2" t="n"/>
      <c r="H46" s="2" t="n"/>
      <c r="I46" s="4" t="n"/>
      <c r="J46" s="2" t="n"/>
      <c r="K46" s="4" t="n"/>
      <c r="L46" s="5" t="n"/>
      <c r="M46" s="2" t="n"/>
      <c r="N46" s="2" t="n"/>
      <c r="O46" s="38" t="n"/>
      <c r="P46" s="38" t="n"/>
      <c r="Q46" s="39">
        <f>IF(A46="","",SUM(O46:P46))</f>
        <v/>
      </c>
      <c r="R46" s="2" t="n"/>
      <c r="S46" s="8">
        <f>IF(OR(A46="",B46=""),"",IF(N46="Concluída",IFERROR(D46-B46,0),TODAY()-B46))</f>
        <v/>
      </c>
      <c r="T46" s="8">
        <f>IF(OR(A46="",M46=""),"",IFERROR(VLOOKUP(M46,'Instruções'!$F$3:$G$6,2,FALSE),0))</f>
        <v/>
      </c>
      <c r="U46" s="9">
        <f>IF(OR(A46="",B46=""),"",IF(N46="Concluída",IF(S46&lt;=T46,"Sim","Não"),IF(TODAY()-B46&lt;=T46,"Dentro do prazo","Atrasada")))</f>
        <v/>
      </c>
      <c r="V46" s="4" t="n"/>
    </row>
    <row r="47">
      <c r="A47" s="2" t="n"/>
      <c r="B47" s="37" t="n"/>
      <c r="C47" s="37" t="n"/>
      <c r="D47" s="37" t="n"/>
      <c r="E47" s="4" t="n"/>
      <c r="F47" s="4" t="n"/>
      <c r="G47" s="2" t="n"/>
      <c r="H47" s="2" t="n"/>
      <c r="I47" s="4" t="n"/>
      <c r="J47" s="2" t="n"/>
      <c r="K47" s="4" t="n"/>
      <c r="L47" s="5" t="n"/>
      <c r="M47" s="2" t="n"/>
      <c r="N47" s="2" t="n"/>
      <c r="O47" s="38" t="n"/>
      <c r="P47" s="38" t="n"/>
      <c r="Q47" s="40">
        <f>IF(A47="","",SUM(O47:P47))</f>
        <v/>
      </c>
      <c r="R47" s="2" t="n"/>
      <c r="S47" s="11">
        <f>IF(OR(A47="",B47=""),"",IF(N47="Concluída",IFERROR(D47-B47,0),TODAY()-B47))</f>
        <v/>
      </c>
      <c r="T47" s="11">
        <f>IF(OR(A47="",M47=""),"",IFERROR(VLOOKUP(M47,'Instruções'!$F$3:$G$6,2,FALSE),0))</f>
        <v/>
      </c>
      <c r="U47" s="12">
        <f>IF(OR(A47="",B47=""),"",IF(N47="Concluída",IF(S47&lt;=T47,"Sim","Não"),IF(TODAY()-B47&lt;=T47,"Dentro do prazo","Atrasada")))</f>
        <v/>
      </c>
      <c r="V47" s="4" t="n"/>
    </row>
    <row r="48">
      <c r="A48" s="2" t="n"/>
      <c r="B48" s="37" t="n"/>
      <c r="C48" s="37" t="n"/>
      <c r="D48" s="37" t="n"/>
      <c r="E48" s="4" t="n"/>
      <c r="F48" s="4" t="n"/>
      <c r="G48" s="2" t="n"/>
      <c r="H48" s="2" t="n"/>
      <c r="I48" s="4" t="n"/>
      <c r="J48" s="2" t="n"/>
      <c r="K48" s="4" t="n"/>
      <c r="L48" s="5" t="n"/>
      <c r="M48" s="2" t="n"/>
      <c r="N48" s="2" t="n"/>
      <c r="O48" s="38" t="n"/>
      <c r="P48" s="38" t="n"/>
      <c r="Q48" s="39">
        <f>IF(A48="","",SUM(O48:P48))</f>
        <v/>
      </c>
      <c r="R48" s="2" t="n"/>
      <c r="S48" s="8">
        <f>IF(OR(A48="",B48=""),"",IF(N48="Concluída",IFERROR(D48-B48,0),TODAY()-B48))</f>
        <v/>
      </c>
      <c r="T48" s="8">
        <f>IF(OR(A48="",M48=""),"",IFERROR(VLOOKUP(M48,'Instruções'!$F$3:$G$6,2,FALSE),0))</f>
        <v/>
      </c>
      <c r="U48" s="9">
        <f>IF(OR(A48="",B48=""),"",IF(N48="Concluída",IF(S48&lt;=T48,"Sim","Não"),IF(TODAY()-B48&lt;=T48,"Dentro do prazo","Atrasada")))</f>
        <v/>
      </c>
      <c r="V48" s="4" t="n"/>
    </row>
    <row r="49">
      <c r="A49" s="2" t="n"/>
      <c r="B49" s="37" t="n"/>
      <c r="C49" s="37" t="n"/>
      <c r="D49" s="37" t="n"/>
      <c r="E49" s="4" t="n"/>
      <c r="F49" s="4" t="n"/>
      <c r="G49" s="2" t="n"/>
      <c r="H49" s="2" t="n"/>
      <c r="I49" s="4" t="n"/>
      <c r="J49" s="2" t="n"/>
      <c r="K49" s="4" t="n"/>
      <c r="L49" s="5" t="n"/>
      <c r="M49" s="2" t="n"/>
      <c r="N49" s="2" t="n"/>
      <c r="O49" s="38" t="n"/>
      <c r="P49" s="38" t="n"/>
      <c r="Q49" s="40">
        <f>IF(A49="","",SUM(O49:P49))</f>
        <v/>
      </c>
      <c r="R49" s="2" t="n"/>
      <c r="S49" s="11">
        <f>IF(OR(A49="",B49=""),"",IF(N49="Concluída",IFERROR(D49-B49,0),TODAY()-B49))</f>
        <v/>
      </c>
      <c r="T49" s="11">
        <f>IF(OR(A49="",M49=""),"",IFERROR(VLOOKUP(M49,'Instruções'!$F$3:$G$6,2,FALSE),0))</f>
        <v/>
      </c>
      <c r="U49" s="12">
        <f>IF(OR(A49="",B49=""),"",IF(N49="Concluída",IF(S49&lt;=T49,"Sim","Não"),IF(TODAY()-B49&lt;=T49,"Dentro do prazo","Atrasada")))</f>
        <v/>
      </c>
      <c r="V49" s="4" t="n"/>
    </row>
    <row r="50">
      <c r="A50" s="2" t="n"/>
      <c r="B50" s="37" t="n"/>
      <c r="C50" s="37" t="n"/>
      <c r="D50" s="37" t="n"/>
      <c r="E50" s="4" t="n"/>
      <c r="F50" s="4" t="n"/>
      <c r="G50" s="2" t="n"/>
      <c r="H50" s="2" t="n"/>
      <c r="I50" s="4" t="n"/>
      <c r="J50" s="2" t="n"/>
      <c r="K50" s="4" t="n"/>
      <c r="L50" s="5" t="n"/>
      <c r="M50" s="2" t="n"/>
      <c r="N50" s="2" t="n"/>
      <c r="O50" s="38" t="n"/>
      <c r="P50" s="38" t="n"/>
      <c r="Q50" s="39">
        <f>IF(A50="","",SUM(O50:P50))</f>
        <v/>
      </c>
      <c r="R50" s="2" t="n"/>
      <c r="S50" s="8">
        <f>IF(OR(A50="",B50=""),"",IF(N50="Concluída",IFERROR(D50-B50,0),TODAY()-B50))</f>
        <v/>
      </c>
      <c r="T50" s="8">
        <f>IF(OR(A50="",M50=""),"",IFERROR(VLOOKUP(M50,'Instruções'!$F$3:$G$6,2,FALSE),0))</f>
        <v/>
      </c>
      <c r="U50" s="9">
        <f>IF(OR(A50="",B50=""),"",IF(N50="Concluída",IF(S50&lt;=T50,"Sim","Não"),IF(TODAY()-B50&lt;=T50,"Dentro do prazo","Atrasada")))</f>
        <v/>
      </c>
      <c r="V50" s="4" t="n"/>
    </row>
    <row r="51">
      <c r="A51" s="2" t="n"/>
      <c r="B51" s="37" t="n"/>
      <c r="C51" s="37" t="n"/>
      <c r="D51" s="37" t="n"/>
      <c r="E51" s="4" t="n"/>
      <c r="F51" s="4" t="n"/>
      <c r="G51" s="2" t="n"/>
      <c r="H51" s="2" t="n"/>
      <c r="I51" s="4" t="n"/>
      <c r="J51" s="2" t="n"/>
      <c r="K51" s="4" t="n"/>
      <c r="L51" s="5" t="n"/>
      <c r="M51" s="2" t="n"/>
      <c r="N51" s="2" t="n"/>
      <c r="O51" s="38" t="n"/>
      <c r="P51" s="38" t="n"/>
      <c r="Q51" s="40">
        <f>IF(A51="","",SUM(O51:P51))</f>
        <v/>
      </c>
      <c r="R51" s="2" t="n"/>
      <c r="S51" s="11">
        <f>IF(OR(A51="",B51=""),"",IF(N51="Concluída",IFERROR(D51-B51,0),TODAY()-B51))</f>
        <v/>
      </c>
      <c r="T51" s="11">
        <f>IF(OR(A51="",M51=""),"",IFERROR(VLOOKUP(M51,'Instruções'!$F$3:$G$6,2,FALSE),0))</f>
        <v/>
      </c>
      <c r="U51" s="12">
        <f>IF(OR(A51="",B51=""),"",IF(N51="Concluída",IF(S51&lt;=T51,"Sim","Não"),IF(TODAY()-B51&lt;=T51,"Dentro do prazo","Atrasada")))</f>
        <v/>
      </c>
      <c r="V51" s="4" t="n"/>
    </row>
    <row r="52">
      <c r="A52" s="2" t="n"/>
      <c r="B52" s="37" t="n"/>
      <c r="C52" s="37" t="n"/>
      <c r="D52" s="37" t="n"/>
      <c r="E52" s="4" t="n"/>
      <c r="F52" s="4" t="n"/>
      <c r="G52" s="2" t="n"/>
      <c r="H52" s="2" t="n"/>
      <c r="I52" s="4" t="n"/>
      <c r="J52" s="2" t="n"/>
      <c r="K52" s="4" t="n"/>
      <c r="L52" s="5" t="n"/>
      <c r="M52" s="2" t="n"/>
      <c r="N52" s="2" t="n"/>
      <c r="O52" s="38" t="n"/>
      <c r="P52" s="38" t="n"/>
      <c r="Q52" s="39">
        <f>IF(A52="","",SUM(O52:P52))</f>
        <v/>
      </c>
      <c r="R52" s="2" t="n"/>
      <c r="S52" s="8">
        <f>IF(OR(A52="",B52=""),"",IF(N52="Concluída",IFERROR(D52-B52,0),TODAY()-B52))</f>
        <v/>
      </c>
      <c r="T52" s="8">
        <f>IF(OR(A52="",M52=""),"",IFERROR(VLOOKUP(M52,'Instruções'!$F$3:$G$6,2,FALSE),0))</f>
        <v/>
      </c>
      <c r="U52" s="9">
        <f>IF(OR(A52="",B52=""),"",IF(N52="Concluída",IF(S52&lt;=T52,"Sim","Não"),IF(TODAY()-B52&lt;=T52,"Dentro do prazo","Atrasada")))</f>
        <v/>
      </c>
      <c r="V52" s="4" t="n"/>
    </row>
    <row r="53">
      <c r="A53" s="2" t="n"/>
      <c r="B53" s="37" t="n"/>
      <c r="C53" s="37" t="n"/>
      <c r="D53" s="37" t="n"/>
      <c r="E53" s="4" t="n"/>
      <c r="F53" s="4" t="n"/>
      <c r="G53" s="2" t="n"/>
      <c r="H53" s="2" t="n"/>
      <c r="I53" s="4" t="n"/>
      <c r="J53" s="2" t="n"/>
      <c r="K53" s="4" t="n"/>
      <c r="L53" s="5" t="n"/>
      <c r="M53" s="2" t="n"/>
      <c r="N53" s="2" t="n"/>
      <c r="O53" s="38" t="n"/>
      <c r="P53" s="38" t="n"/>
      <c r="Q53" s="40">
        <f>IF(A53="","",SUM(O53:P53))</f>
        <v/>
      </c>
      <c r="R53" s="2" t="n"/>
      <c r="S53" s="11">
        <f>IF(OR(A53="",B53=""),"",IF(N53="Concluída",IFERROR(D53-B53,0),TODAY()-B53))</f>
        <v/>
      </c>
      <c r="T53" s="11">
        <f>IF(OR(A53="",M53=""),"",IFERROR(VLOOKUP(M53,'Instruções'!$F$3:$G$6,2,FALSE),0))</f>
        <v/>
      </c>
      <c r="U53" s="12">
        <f>IF(OR(A53="",B53=""),"",IF(N53="Concluída",IF(S53&lt;=T53,"Sim","Não"),IF(TODAY()-B53&lt;=T53,"Dentro do prazo","Atrasada")))</f>
        <v/>
      </c>
      <c r="V53" s="4" t="n"/>
    </row>
    <row r="54">
      <c r="A54" s="2" t="n"/>
      <c r="B54" s="37" t="n"/>
      <c r="C54" s="37" t="n"/>
      <c r="D54" s="37" t="n"/>
      <c r="E54" s="4" t="n"/>
      <c r="F54" s="4" t="n"/>
      <c r="G54" s="2" t="n"/>
      <c r="H54" s="2" t="n"/>
      <c r="I54" s="4" t="n"/>
      <c r="J54" s="2" t="n"/>
      <c r="K54" s="4" t="n"/>
      <c r="L54" s="5" t="n"/>
      <c r="M54" s="2" t="n"/>
      <c r="N54" s="2" t="n"/>
      <c r="O54" s="38" t="n"/>
      <c r="P54" s="38" t="n"/>
      <c r="Q54" s="39">
        <f>IF(A54="","",SUM(O54:P54))</f>
        <v/>
      </c>
      <c r="R54" s="2" t="n"/>
      <c r="S54" s="8">
        <f>IF(OR(A54="",B54=""),"",IF(N54="Concluída",IFERROR(D54-B54,0),TODAY()-B54))</f>
        <v/>
      </c>
      <c r="T54" s="8">
        <f>IF(OR(A54="",M54=""),"",IFERROR(VLOOKUP(M54,'Instruções'!$F$3:$G$6,2,FALSE),0))</f>
        <v/>
      </c>
      <c r="U54" s="9">
        <f>IF(OR(A54="",B54=""),"",IF(N54="Concluída",IF(S54&lt;=T54,"Sim","Não"),IF(TODAY()-B54&lt;=T54,"Dentro do prazo","Atrasada")))</f>
        <v/>
      </c>
      <c r="V54" s="4" t="n"/>
    </row>
    <row r="55">
      <c r="A55" s="2" t="n"/>
      <c r="B55" s="37" t="n"/>
      <c r="C55" s="37" t="n"/>
      <c r="D55" s="37" t="n"/>
      <c r="E55" s="4" t="n"/>
      <c r="F55" s="4" t="n"/>
      <c r="G55" s="2" t="n"/>
      <c r="H55" s="2" t="n"/>
      <c r="I55" s="4" t="n"/>
      <c r="J55" s="2" t="n"/>
      <c r="K55" s="4" t="n"/>
      <c r="L55" s="5" t="n"/>
      <c r="M55" s="2" t="n"/>
      <c r="N55" s="2" t="n"/>
      <c r="O55" s="38" t="n"/>
      <c r="P55" s="38" t="n"/>
      <c r="Q55" s="40">
        <f>IF(A55="","",SUM(O55:P55))</f>
        <v/>
      </c>
      <c r="R55" s="2" t="n"/>
      <c r="S55" s="11">
        <f>IF(OR(A55="",B55=""),"",IF(N55="Concluída",IFERROR(D55-B55,0),TODAY()-B55))</f>
        <v/>
      </c>
      <c r="T55" s="11">
        <f>IF(OR(A55="",M55=""),"",IFERROR(VLOOKUP(M55,'Instruções'!$F$3:$G$6,2,FALSE),0))</f>
        <v/>
      </c>
      <c r="U55" s="12">
        <f>IF(OR(A55="",B55=""),"",IF(N55="Concluída",IF(S55&lt;=T55,"Sim","Não"),IF(TODAY()-B55&lt;=T55,"Dentro do prazo","Atrasada")))</f>
        <v/>
      </c>
      <c r="V55" s="4" t="n"/>
    </row>
    <row r="56">
      <c r="A56" s="2" t="n"/>
      <c r="B56" s="37" t="n"/>
      <c r="C56" s="37" t="n"/>
      <c r="D56" s="37" t="n"/>
      <c r="E56" s="4" t="n"/>
      <c r="F56" s="4" t="n"/>
      <c r="G56" s="2" t="n"/>
      <c r="H56" s="2" t="n"/>
      <c r="I56" s="4" t="n"/>
      <c r="J56" s="2" t="n"/>
      <c r="K56" s="4" t="n"/>
      <c r="L56" s="5" t="n"/>
      <c r="M56" s="2" t="n"/>
      <c r="N56" s="2" t="n"/>
      <c r="O56" s="38" t="n"/>
      <c r="P56" s="38" t="n"/>
      <c r="Q56" s="39">
        <f>IF(A56="","",SUM(O56:P56))</f>
        <v/>
      </c>
      <c r="R56" s="2" t="n"/>
      <c r="S56" s="8">
        <f>IF(OR(A56="",B56=""),"",IF(N56="Concluída",IFERROR(D56-B56,0),TODAY()-B56))</f>
        <v/>
      </c>
      <c r="T56" s="8">
        <f>IF(OR(A56="",M56=""),"",IFERROR(VLOOKUP(M56,'Instruções'!$F$3:$G$6,2,FALSE),0))</f>
        <v/>
      </c>
      <c r="U56" s="9">
        <f>IF(OR(A56="",B56=""),"",IF(N56="Concluída",IF(S56&lt;=T56,"Sim","Não"),IF(TODAY()-B56&lt;=T56,"Dentro do prazo","Atrasada")))</f>
        <v/>
      </c>
      <c r="V56" s="4" t="n"/>
    </row>
    <row r="57">
      <c r="A57" s="2" t="n"/>
      <c r="B57" s="37" t="n"/>
      <c r="C57" s="37" t="n"/>
      <c r="D57" s="37" t="n"/>
      <c r="E57" s="4" t="n"/>
      <c r="F57" s="4" t="n"/>
      <c r="G57" s="2" t="n"/>
      <c r="H57" s="2" t="n"/>
      <c r="I57" s="4" t="n"/>
      <c r="J57" s="2" t="n"/>
      <c r="K57" s="4" t="n"/>
      <c r="L57" s="5" t="n"/>
      <c r="M57" s="2" t="n"/>
      <c r="N57" s="2" t="n"/>
      <c r="O57" s="38" t="n"/>
      <c r="P57" s="38" t="n"/>
      <c r="Q57" s="40">
        <f>IF(A57="","",SUM(O57:P57))</f>
        <v/>
      </c>
      <c r="R57" s="2" t="n"/>
      <c r="S57" s="11">
        <f>IF(OR(A57="",B57=""),"",IF(N57="Concluída",IFERROR(D57-B57,0),TODAY()-B57))</f>
        <v/>
      </c>
      <c r="T57" s="11">
        <f>IF(OR(A57="",M57=""),"",IFERROR(VLOOKUP(M57,'Instruções'!$F$3:$G$6,2,FALSE),0))</f>
        <v/>
      </c>
      <c r="U57" s="12">
        <f>IF(OR(A57="",B57=""),"",IF(N57="Concluída",IF(S57&lt;=T57,"Sim","Não"),IF(TODAY()-B57&lt;=T57,"Dentro do prazo","Atrasada")))</f>
        <v/>
      </c>
      <c r="V57" s="4" t="n"/>
    </row>
    <row r="58">
      <c r="A58" s="2" t="n"/>
      <c r="B58" s="37" t="n"/>
      <c r="C58" s="37" t="n"/>
      <c r="D58" s="37" t="n"/>
      <c r="E58" s="4" t="n"/>
      <c r="F58" s="4" t="n"/>
      <c r="G58" s="2" t="n"/>
      <c r="H58" s="2" t="n"/>
      <c r="I58" s="4" t="n"/>
      <c r="J58" s="2" t="n"/>
      <c r="K58" s="4" t="n"/>
      <c r="L58" s="5" t="n"/>
      <c r="M58" s="2" t="n"/>
      <c r="N58" s="2" t="n"/>
      <c r="O58" s="38" t="n"/>
      <c r="P58" s="38" t="n"/>
      <c r="Q58" s="39">
        <f>IF(A58="","",SUM(O58:P58))</f>
        <v/>
      </c>
      <c r="R58" s="2" t="n"/>
      <c r="S58" s="8">
        <f>IF(OR(A58="",B58=""),"",IF(N58="Concluída",IFERROR(D58-B58,0),TODAY()-B58))</f>
        <v/>
      </c>
      <c r="T58" s="8">
        <f>IF(OR(A58="",M58=""),"",IFERROR(VLOOKUP(M58,'Instruções'!$F$3:$G$6,2,FALSE),0))</f>
        <v/>
      </c>
      <c r="U58" s="9">
        <f>IF(OR(A58="",B58=""),"",IF(N58="Concluída",IF(S58&lt;=T58,"Sim","Não"),IF(TODAY()-B58&lt;=T58,"Dentro do prazo","Atrasada")))</f>
        <v/>
      </c>
      <c r="V58" s="4" t="n"/>
    </row>
    <row r="59">
      <c r="A59" s="2" t="n"/>
      <c r="B59" s="37" t="n"/>
      <c r="C59" s="37" t="n"/>
      <c r="D59" s="37" t="n"/>
      <c r="E59" s="4" t="n"/>
      <c r="F59" s="4" t="n"/>
      <c r="G59" s="2" t="n"/>
      <c r="H59" s="2" t="n"/>
      <c r="I59" s="4" t="n"/>
      <c r="J59" s="2" t="n"/>
      <c r="K59" s="4" t="n"/>
      <c r="L59" s="5" t="n"/>
      <c r="M59" s="2" t="n"/>
      <c r="N59" s="2" t="n"/>
      <c r="O59" s="38" t="n"/>
      <c r="P59" s="38" t="n"/>
      <c r="Q59" s="40">
        <f>IF(A59="","",SUM(O59:P59))</f>
        <v/>
      </c>
      <c r="R59" s="2" t="n"/>
      <c r="S59" s="11">
        <f>IF(OR(A59="",B59=""),"",IF(N59="Concluída",IFERROR(D59-B59,0),TODAY()-B59))</f>
        <v/>
      </c>
      <c r="T59" s="11">
        <f>IF(OR(A59="",M59=""),"",IFERROR(VLOOKUP(M59,'Instruções'!$F$3:$G$6,2,FALSE),0))</f>
        <v/>
      </c>
      <c r="U59" s="12">
        <f>IF(OR(A59="",B59=""),"",IF(N59="Concluída",IF(S59&lt;=T59,"Sim","Não"),IF(TODAY()-B59&lt;=T59,"Dentro do prazo","Atrasada")))</f>
        <v/>
      </c>
      <c r="V59" s="4" t="n"/>
    </row>
    <row r="60">
      <c r="A60" s="2" t="n"/>
      <c r="B60" s="37" t="n"/>
      <c r="C60" s="37" t="n"/>
      <c r="D60" s="37" t="n"/>
      <c r="E60" s="4" t="n"/>
      <c r="F60" s="4" t="n"/>
      <c r="G60" s="2" t="n"/>
      <c r="H60" s="2" t="n"/>
      <c r="I60" s="4" t="n"/>
      <c r="J60" s="2" t="n"/>
      <c r="K60" s="4" t="n"/>
      <c r="L60" s="5" t="n"/>
      <c r="M60" s="2" t="n"/>
      <c r="N60" s="2" t="n"/>
      <c r="O60" s="38" t="n"/>
      <c r="P60" s="38" t="n"/>
      <c r="Q60" s="39">
        <f>IF(A60="","",SUM(O60:P60))</f>
        <v/>
      </c>
      <c r="R60" s="2" t="n"/>
      <c r="S60" s="8">
        <f>IF(OR(A60="",B60=""),"",IF(N60="Concluída",IFERROR(D60-B60,0),TODAY()-B60))</f>
        <v/>
      </c>
      <c r="T60" s="8">
        <f>IF(OR(A60="",M60=""),"",IFERROR(VLOOKUP(M60,'Instruções'!$F$3:$G$6,2,FALSE),0))</f>
        <v/>
      </c>
      <c r="U60" s="9">
        <f>IF(OR(A60="",B60=""),"",IF(N60="Concluída",IF(S60&lt;=T60,"Sim","Não"),IF(TODAY()-B60&lt;=T60,"Dentro do prazo","Atrasada")))</f>
        <v/>
      </c>
      <c r="V60" s="4" t="n"/>
    </row>
    <row r="61">
      <c r="A61" s="2" t="n"/>
      <c r="B61" s="37" t="n"/>
      <c r="C61" s="37" t="n"/>
      <c r="D61" s="37" t="n"/>
      <c r="E61" s="4" t="n"/>
      <c r="F61" s="4" t="n"/>
      <c r="G61" s="2" t="n"/>
      <c r="H61" s="2" t="n"/>
      <c r="I61" s="4" t="n"/>
      <c r="J61" s="2" t="n"/>
      <c r="K61" s="4" t="n"/>
      <c r="L61" s="5" t="n"/>
      <c r="M61" s="2" t="n"/>
      <c r="N61" s="2" t="n"/>
      <c r="O61" s="38" t="n"/>
      <c r="P61" s="38" t="n"/>
      <c r="Q61" s="40">
        <f>IF(A61="","",SUM(O61:P61))</f>
        <v/>
      </c>
      <c r="R61" s="2" t="n"/>
      <c r="S61" s="11">
        <f>IF(OR(A61="",B61=""),"",IF(N61="Concluída",IFERROR(D61-B61,0),TODAY()-B61))</f>
        <v/>
      </c>
      <c r="T61" s="11">
        <f>IF(OR(A61="",M61=""),"",IFERROR(VLOOKUP(M61,'Instruções'!$F$3:$G$6,2,FALSE),0))</f>
        <v/>
      </c>
      <c r="U61" s="12">
        <f>IF(OR(A61="",B61=""),"",IF(N61="Concluída",IF(S61&lt;=T61,"Sim","Não"),IF(TODAY()-B61&lt;=T61,"Dentro do prazo","Atrasada")))</f>
        <v/>
      </c>
      <c r="V61" s="4" t="n"/>
    </row>
    <row r="62">
      <c r="A62" s="2" t="n"/>
      <c r="B62" s="37" t="n"/>
      <c r="C62" s="37" t="n"/>
      <c r="D62" s="37" t="n"/>
      <c r="E62" s="4" t="n"/>
      <c r="F62" s="4" t="n"/>
      <c r="G62" s="2" t="n"/>
      <c r="H62" s="2" t="n"/>
      <c r="I62" s="4" t="n"/>
      <c r="J62" s="2" t="n"/>
      <c r="K62" s="4" t="n"/>
      <c r="L62" s="5" t="n"/>
      <c r="M62" s="2" t="n"/>
      <c r="N62" s="2" t="n"/>
      <c r="O62" s="38" t="n"/>
      <c r="P62" s="38" t="n"/>
      <c r="Q62" s="39">
        <f>IF(A62="","",SUM(O62:P62))</f>
        <v/>
      </c>
      <c r="R62" s="2" t="n"/>
      <c r="S62" s="8">
        <f>IF(OR(A62="",B62=""),"",IF(N62="Concluída",IFERROR(D62-B62,0),TODAY()-B62))</f>
        <v/>
      </c>
      <c r="T62" s="8">
        <f>IF(OR(A62="",M62=""),"",IFERROR(VLOOKUP(M62,'Instruções'!$F$3:$G$6,2,FALSE),0))</f>
        <v/>
      </c>
      <c r="U62" s="9">
        <f>IF(OR(A62="",B62=""),"",IF(N62="Concluída",IF(S62&lt;=T62,"Sim","Não"),IF(TODAY()-B62&lt;=T62,"Dentro do prazo","Atrasada")))</f>
        <v/>
      </c>
      <c r="V62" s="4" t="n"/>
    </row>
    <row r="63">
      <c r="A63" s="2" t="n"/>
      <c r="B63" s="37" t="n"/>
      <c r="C63" s="37" t="n"/>
      <c r="D63" s="37" t="n"/>
      <c r="E63" s="4" t="n"/>
      <c r="F63" s="4" t="n"/>
      <c r="G63" s="2" t="n"/>
      <c r="H63" s="2" t="n"/>
      <c r="I63" s="4" t="n"/>
      <c r="J63" s="2" t="n"/>
      <c r="K63" s="4" t="n"/>
      <c r="L63" s="5" t="n"/>
      <c r="M63" s="2" t="n"/>
      <c r="N63" s="2" t="n"/>
      <c r="O63" s="38" t="n"/>
      <c r="P63" s="38" t="n"/>
      <c r="Q63" s="40">
        <f>IF(A63="","",SUM(O63:P63))</f>
        <v/>
      </c>
      <c r="R63" s="2" t="n"/>
      <c r="S63" s="11">
        <f>IF(OR(A63="",B63=""),"",IF(N63="Concluída",IFERROR(D63-B63,0),TODAY()-B63))</f>
        <v/>
      </c>
      <c r="T63" s="11">
        <f>IF(OR(A63="",M63=""),"",IFERROR(VLOOKUP(M63,'Instruções'!$F$3:$G$6,2,FALSE),0))</f>
        <v/>
      </c>
      <c r="U63" s="12">
        <f>IF(OR(A63="",B63=""),"",IF(N63="Concluída",IF(S63&lt;=T63,"Sim","Não"),IF(TODAY()-B63&lt;=T63,"Dentro do prazo","Atrasada")))</f>
        <v/>
      </c>
      <c r="V63" s="4" t="n"/>
    </row>
    <row r="64">
      <c r="A64" s="2" t="n"/>
      <c r="B64" s="37" t="n"/>
      <c r="C64" s="37" t="n"/>
      <c r="D64" s="37" t="n"/>
      <c r="E64" s="4" t="n"/>
      <c r="F64" s="4" t="n"/>
      <c r="G64" s="2" t="n"/>
      <c r="H64" s="2" t="n"/>
      <c r="I64" s="4" t="n"/>
      <c r="J64" s="2" t="n"/>
      <c r="K64" s="4" t="n"/>
      <c r="L64" s="5" t="n"/>
      <c r="M64" s="2" t="n"/>
      <c r="N64" s="2" t="n"/>
      <c r="O64" s="38" t="n"/>
      <c r="P64" s="38" t="n"/>
      <c r="Q64" s="39">
        <f>IF(A64="","",SUM(O64:P64))</f>
        <v/>
      </c>
      <c r="R64" s="2" t="n"/>
      <c r="S64" s="8">
        <f>IF(OR(A64="",B64=""),"",IF(N64="Concluída",IFERROR(D64-B64,0),TODAY()-B64))</f>
        <v/>
      </c>
      <c r="T64" s="8">
        <f>IF(OR(A64="",M64=""),"",IFERROR(VLOOKUP(M64,'Instruções'!$F$3:$G$6,2,FALSE),0))</f>
        <v/>
      </c>
      <c r="U64" s="9">
        <f>IF(OR(A64="",B64=""),"",IF(N64="Concluída",IF(S64&lt;=T64,"Sim","Não"),IF(TODAY()-B64&lt;=T64,"Dentro do prazo","Atrasada")))</f>
        <v/>
      </c>
      <c r="V64" s="4" t="n"/>
    </row>
    <row r="65">
      <c r="A65" s="2" t="n"/>
      <c r="B65" s="37" t="n"/>
      <c r="C65" s="37" t="n"/>
      <c r="D65" s="37" t="n"/>
      <c r="E65" s="4" t="n"/>
      <c r="F65" s="4" t="n"/>
      <c r="G65" s="2" t="n"/>
      <c r="H65" s="2" t="n"/>
      <c r="I65" s="4" t="n"/>
      <c r="J65" s="2" t="n"/>
      <c r="K65" s="4" t="n"/>
      <c r="L65" s="5" t="n"/>
      <c r="M65" s="2" t="n"/>
      <c r="N65" s="2" t="n"/>
      <c r="O65" s="38" t="n"/>
      <c r="P65" s="38" t="n"/>
      <c r="Q65" s="40">
        <f>IF(A65="","",SUM(O65:P65))</f>
        <v/>
      </c>
      <c r="R65" s="2" t="n"/>
      <c r="S65" s="11">
        <f>IF(OR(A65="",B65=""),"",IF(N65="Concluída",IFERROR(D65-B65,0),TODAY()-B65))</f>
        <v/>
      </c>
      <c r="T65" s="11">
        <f>IF(OR(A65="",M65=""),"",IFERROR(VLOOKUP(M65,'Instruções'!$F$3:$G$6,2,FALSE),0))</f>
        <v/>
      </c>
      <c r="U65" s="12">
        <f>IF(OR(A65="",B65=""),"",IF(N65="Concluída",IF(S65&lt;=T65,"Sim","Não"),IF(TODAY()-B65&lt;=T65,"Dentro do prazo","Atrasada")))</f>
        <v/>
      </c>
      <c r="V65" s="4" t="n"/>
    </row>
    <row r="66">
      <c r="A66" s="2" t="n"/>
      <c r="B66" s="37" t="n"/>
      <c r="C66" s="37" t="n"/>
      <c r="D66" s="37" t="n"/>
      <c r="E66" s="4" t="n"/>
      <c r="F66" s="4" t="n"/>
      <c r="G66" s="2" t="n"/>
      <c r="H66" s="2" t="n"/>
      <c r="I66" s="4" t="n"/>
      <c r="J66" s="2" t="n"/>
      <c r="K66" s="4" t="n"/>
      <c r="L66" s="5" t="n"/>
      <c r="M66" s="2" t="n"/>
      <c r="N66" s="2" t="n"/>
      <c r="O66" s="38" t="n"/>
      <c r="P66" s="38" t="n"/>
      <c r="Q66" s="39">
        <f>IF(A66="","",SUM(O66:P66))</f>
        <v/>
      </c>
      <c r="R66" s="2" t="n"/>
      <c r="S66" s="8">
        <f>IF(OR(A66="",B66=""),"",IF(N66="Concluída",IFERROR(D66-B66,0),TODAY()-B66))</f>
        <v/>
      </c>
      <c r="T66" s="8">
        <f>IF(OR(A66="",M66=""),"",IFERROR(VLOOKUP(M66,'Instruções'!$F$3:$G$6,2,FALSE),0))</f>
        <v/>
      </c>
      <c r="U66" s="9">
        <f>IF(OR(A66="",B66=""),"",IF(N66="Concluída",IF(S66&lt;=T66,"Sim","Não"),IF(TODAY()-B66&lt;=T66,"Dentro do prazo","Atrasada")))</f>
        <v/>
      </c>
      <c r="V66" s="4" t="n"/>
    </row>
    <row r="67">
      <c r="A67" s="2" t="n"/>
      <c r="B67" s="37" t="n"/>
      <c r="C67" s="37" t="n"/>
      <c r="D67" s="37" t="n"/>
      <c r="E67" s="4" t="n"/>
      <c r="F67" s="4" t="n"/>
      <c r="G67" s="2" t="n"/>
      <c r="H67" s="2" t="n"/>
      <c r="I67" s="4" t="n"/>
      <c r="J67" s="2" t="n"/>
      <c r="K67" s="4" t="n"/>
      <c r="L67" s="5" t="n"/>
      <c r="M67" s="2" t="n"/>
      <c r="N67" s="2" t="n"/>
      <c r="O67" s="38" t="n"/>
      <c r="P67" s="38" t="n"/>
      <c r="Q67" s="40">
        <f>IF(A67="","",SUM(O67:P67))</f>
        <v/>
      </c>
      <c r="R67" s="2" t="n"/>
      <c r="S67" s="11">
        <f>IF(OR(A67="",B67=""),"",IF(N67="Concluída",IFERROR(D67-B67,0),TODAY()-B67))</f>
        <v/>
      </c>
      <c r="T67" s="11">
        <f>IF(OR(A67="",M67=""),"",IFERROR(VLOOKUP(M67,'Instruções'!$F$3:$G$6,2,FALSE),0))</f>
        <v/>
      </c>
      <c r="U67" s="12">
        <f>IF(OR(A67="",B67=""),"",IF(N67="Concluída",IF(S67&lt;=T67,"Sim","Não"),IF(TODAY()-B67&lt;=T67,"Dentro do prazo","Atrasada")))</f>
        <v/>
      </c>
      <c r="V67" s="4" t="n"/>
    </row>
    <row r="68">
      <c r="A68" s="2" t="n"/>
      <c r="B68" s="37" t="n"/>
      <c r="C68" s="37" t="n"/>
      <c r="D68" s="37" t="n"/>
      <c r="E68" s="4" t="n"/>
      <c r="F68" s="4" t="n"/>
      <c r="G68" s="2" t="n"/>
      <c r="H68" s="2" t="n"/>
      <c r="I68" s="4" t="n"/>
      <c r="J68" s="2" t="n"/>
      <c r="K68" s="4" t="n"/>
      <c r="L68" s="5" t="n"/>
      <c r="M68" s="2" t="n"/>
      <c r="N68" s="2" t="n"/>
      <c r="O68" s="38" t="n"/>
      <c r="P68" s="38" t="n"/>
      <c r="Q68" s="39">
        <f>IF(A68="","",SUM(O68:P68))</f>
        <v/>
      </c>
      <c r="R68" s="2" t="n"/>
      <c r="S68" s="8">
        <f>IF(OR(A68="",B68=""),"",IF(N68="Concluída",IFERROR(D68-B68,0),TODAY()-B68))</f>
        <v/>
      </c>
      <c r="T68" s="8">
        <f>IF(OR(A68="",M68=""),"",IFERROR(VLOOKUP(M68,'Instruções'!$F$3:$G$6,2,FALSE),0))</f>
        <v/>
      </c>
      <c r="U68" s="9">
        <f>IF(OR(A68="",B68=""),"",IF(N68="Concluída",IF(S68&lt;=T68,"Sim","Não"),IF(TODAY()-B68&lt;=T68,"Dentro do prazo","Atrasada")))</f>
        <v/>
      </c>
      <c r="V68" s="4" t="n"/>
    </row>
    <row r="69">
      <c r="A69" s="2" t="n"/>
      <c r="B69" s="37" t="n"/>
      <c r="C69" s="37" t="n"/>
      <c r="D69" s="37" t="n"/>
      <c r="E69" s="4" t="n"/>
      <c r="F69" s="4" t="n"/>
      <c r="G69" s="2" t="n"/>
      <c r="H69" s="2" t="n"/>
      <c r="I69" s="4" t="n"/>
      <c r="J69" s="2" t="n"/>
      <c r="K69" s="4" t="n"/>
      <c r="L69" s="5" t="n"/>
      <c r="M69" s="2" t="n"/>
      <c r="N69" s="2" t="n"/>
      <c r="O69" s="38" t="n"/>
      <c r="P69" s="38" t="n"/>
      <c r="Q69" s="40">
        <f>IF(A69="","",SUM(O69:P69))</f>
        <v/>
      </c>
      <c r="R69" s="2" t="n"/>
      <c r="S69" s="11">
        <f>IF(OR(A69="",B69=""),"",IF(N69="Concluída",IFERROR(D69-B69,0),TODAY()-B69))</f>
        <v/>
      </c>
      <c r="T69" s="11">
        <f>IF(OR(A69="",M69=""),"",IFERROR(VLOOKUP(M69,'Instruções'!$F$3:$G$6,2,FALSE),0))</f>
        <v/>
      </c>
      <c r="U69" s="12">
        <f>IF(OR(A69="",B69=""),"",IF(N69="Concluída",IF(S69&lt;=T69,"Sim","Não"),IF(TODAY()-B69&lt;=T69,"Dentro do prazo","Atrasada")))</f>
        <v/>
      </c>
      <c r="V69" s="4" t="n"/>
    </row>
    <row r="70">
      <c r="A70" s="2" t="n"/>
      <c r="B70" s="37" t="n"/>
      <c r="C70" s="37" t="n"/>
      <c r="D70" s="37" t="n"/>
      <c r="E70" s="4" t="n"/>
      <c r="F70" s="4" t="n"/>
      <c r="G70" s="2" t="n"/>
      <c r="H70" s="2" t="n"/>
      <c r="I70" s="4" t="n"/>
      <c r="J70" s="2" t="n"/>
      <c r="K70" s="4" t="n"/>
      <c r="L70" s="5" t="n"/>
      <c r="M70" s="2" t="n"/>
      <c r="N70" s="2" t="n"/>
      <c r="O70" s="38" t="n"/>
      <c r="P70" s="38" t="n"/>
      <c r="Q70" s="39">
        <f>IF(A70="","",SUM(O70:P70))</f>
        <v/>
      </c>
      <c r="R70" s="2" t="n"/>
      <c r="S70" s="8">
        <f>IF(OR(A70="",B70=""),"",IF(N70="Concluída",IFERROR(D70-B70,0),TODAY()-B70))</f>
        <v/>
      </c>
      <c r="T70" s="8">
        <f>IF(OR(A70="",M70=""),"",IFERROR(VLOOKUP(M70,'Instruções'!$F$3:$G$6,2,FALSE),0))</f>
        <v/>
      </c>
      <c r="U70" s="9">
        <f>IF(OR(A70="",B70=""),"",IF(N70="Concluída",IF(S70&lt;=T70,"Sim","Não"),IF(TODAY()-B70&lt;=T70,"Dentro do prazo","Atrasada")))</f>
        <v/>
      </c>
      <c r="V70" s="4" t="n"/>
    </row>
    <row r="71">
      <c r="A71" s="2" t="n"/>
      <c r="B71" s="37" t="n"/>
      <c r="C71" s="37" t="n"/>
      <c r="D71" s="37" t="n"/>
      <c r="E71" s="4" t="n"/>
      <c r="F71" s="4" t="n"/>
      <c r="G71" s="2" t="n"/>
      <c r="H71" s="2" t="n"/>
      <c r="I71" s="4" t="n"/>
      <c r="J71" s="2" t="n"/>
      <c r="K71" s="4" t="n"/>
      <c r="L71" s="5" t="n"/>
      <c r="M71" s="2" t="n"/>
      <c r="N71" s="2" t="n"/>
      <c r="O71" s="38" t="n"/>
      <c r="P71" s="38" t="n"/>
      <c r="Q71" s="40">
        <f>IF(A71="","",SUM(O71:P71))</f>
        <v/>
      </c>
      <c r="R71" s="2" t="n"/>
      <c r="S71" s="11">
        <f>IF(OR(A71="",B71=""),"",IF(N71="Concluída",IFERROR(D71-B71,0),TODAY()-B71))</f>
        <v/>
      </c>
      <c r="T71" s="11">
        <f>IF(OR(A71="",M71=""),"",IFERROR(VLOOKUP(M71,'Instruções'!$F$3:$G$6,2,FALSE),0))</f>
        <v/>
      </c>
      <c r="U71" s="12">
        <f>IF(OR(A71="",B71=""),"",IF(N71="Concluída",IF(S71&lt;=T71,"Sim","Não"),IF(TODAY()-B71&lt;=T71,"Dentro do prazo","Atrasada")))</f>
        <v/>
      </c>
      <c r="V71" s="4" t="n"/>
    </row>
    <row r="72">
      <c r="A72" s="2" t="n"/>
      <c r="B72" s="37" t="n"/>
      <c r="C72" s="37" t="n"/>
      <c r="D72" s="37" t="n"/>
      <c r="E72" s="4" t="n"/>
      <c r="F72" s="4" t="n"/>
      <c r="G72" s="2" t="n"/>
      <c r="H72" s="2" t="n"/>
      <c r="I72" s="4" t="n"/>
      <c r="J72" s="2" t="n"/>
      <c r="K72" s="4" t="n"/>
      <c r="L72" s="5" t="n"/>
      <c r="M72" s="2" t="n"/>
      <c r="N72" s="2" t="n"/>
      <c r="O72" s="38" t="n"/>
      <c r="P72" s="38" t="n"/>
      <c r="Q72" s="39">
        <f>IF(A72="","",SUM(O72:P72))</f>
        <v/>
      </c>
      <c r="R72" s="2" t="n"/>
      <c r="S72" s="8">
        <f>IF(OR(A72="",B72=""),"",IF(N72="Concluída",IFERROR(D72-B72,0),TODAY()-B72))</f>
        <v/>
      </c>
      <c r="T72" s="8">
        <f>IF(OR(A72="",M72=""),"",IFERROR(VLOOKUP(M72,'Instruções'!$F$3:$G$6,2,FALSE),0))</f>
        <v/>
      </c>
      <c r="U72" s="9">
        <f>IF(OR(A72="",B72=""),"",IF(N72="Concluída",IF(S72&lt;=T72,"Sim","Não"),IF(TODAY()-B72&lt;=T72,"Dentro do prazo","Atrasada")))</f>
        <v/>
      </c>
      <c r="V72" s="4" t="n"/>
    </row>
    <row r="73">
      <c r="A73" s="2" t="n"/>
      <c r="B73" s="37" t="n"/>
      <c r="C73" s="37" t="n"/>
      <c r="D73" s="37" t="n"/>
      <c r="E73" s="4" t="n"/>
      <c r="F73" s="4" t="n"/>
      <c r="G73" s="2" t="n"/>
      <c r="H73" s="2" t="n"/>
      <c r="I73" s="4" t="n"/>
      <c r="J73" s="2" t="n"/>
      <c r="K73" s="4" t="n"/>
      <c r="L73" s="5" t="n"/>
      <c r="M73" s="2" t="n"/>
      <c r="N73" s="2" t="n"/>
      <c r="O73" s="38" t="n"/>
      <c r="P73" s="38" t="n"/>
      <c r="Q73" s="40">
        <f>IF(A73="","",SUM(O73:P73))</f>
        <v/>
      </c>
      <c r="R73" s="2" t="n"/>
      <c r="S73" s="11">
        <f>IF(OR(A73="",B73=""),"",IF(N73="Concluída",IFERROR(D73-B73,0),TODAY()-B73))</f>
        <v/>
      </c>
      <c r="T73" s="11">
        <f>IF(OR(A73="",M73=""),"",IFERROR(VLOOKUP(M73,'Instruções'!$F$3:$G$6,2,FALSE),0))</f>
        <v/>
      </c>
      <c r="U73" s="12">
        <f>IF(OR(A73="",B73=""),"",IF(N73="Concluída",IF(S73&lt;=T73,"Sim","Não"),IF(TODAY()-B73&lt;=T73,"Dentro do prazo","Atrasada")))</f>
        <v/>
      </c>
      <c r="V73" s="4" t="n"/>
    </row>
    <row r="74">
      <c r="A74" s="2" t="n"/>
      <c r="B74" s="37" t="n"/>
      <c r="C74" s="37" t="n"/>
      <c r="D74" s="37" t="n"/>
      <c r="E74" s="4" t="n"/>
      <c r="F74" s="4" t="n"/>
      <c r="G74" s="2" t="n"/>
      <c r="H74" s="2" t="n"/>
      <c r="I74" s="4" t="n"/>
      <c r="J74" s="2" t="n"/>
      <c r="K74" s="4" t="n"/>
      <c r="L74" s="5" t="n"/>
      <c r="M74" s="2" t="n"/>
      <c r="N74" s="2" t="n"/>
      <c r="O74" s="38" t="n"/>
      <c r="P74" s="38" t="n"/>
      <c r="Q74" s="39">
        <f>IF(A74="","",SUM(O74:P74))</f>
        <v/>
      </c>
      <c r="R74" s="2" t="n"/>
      <c r="S74" s="8">
        <f>IF(OR(A74="",B74=""),"",IF(N74="Concluída",IFERROR(D74-B74,0),TODAY()-B74))</f>
        <v/>
      </c>
      <c r="T74" s="8">
        <f>IF(OR(A74="",M74=""),"",IFERROR(VLOOKUP(M74,'Instruções'!$F$3:$G$6,2,FALSE),0))</f>
        <v/>
      </c>
      <c r="U74" s="9">
        <f>IF(OR(A74="",B74=""),"",IF(N74="Concluída",IF(S74&lt;=T74,"Sim","Não"),IF(TODAY()-B74&lt;=T74,"Dentro do prazo","Atrasada")))</f>
        <v/>
      </c>
      <c r="V74" s="4" t="n"/>
    </row>
    <row r="75">
      <c r="A75" s="2" t="n"/>
      <c r="B75" s="37" t="n"/>
      <c r="C75" s="37" t="n"/>
      <c r="D75" s="37" t="n"/>
      <c r="E75" s="4" t="n"/>
      <c r="F75" s="4" t="n"/>
      <c r="G75" s="2" t="n"/>
      <c r="H75" s="2" t="n"/>
      <c r="I75" s="4" t="n"/>
      <c r="J75" s="2" t="n"/>
      <c r="K75" s="4" t="n"/>
      <c r="L75" s="5" t="n"/>
      <c r="M75" s="2" t="n"/>
      <c r="N75" s="2" t="n"/>
      <c r="O75" s="38" t="n"/>
      <c r="P75" s="38" t="n"/>
      <c r="Q75" s="40">
        <f>IF(A75="","",SUM(O75:P75))</f>
        <v/>
      </c>
      <c r="R75" s="2" t="n"/>
      <c r="S75" s="11">
        <f>IF(OR(A75="",B75=""),"",IF(N75="Concluída",IFERROR(D75-B75,0),TODAY()-B75))</f>
        <v/>
      </c>
      <c r="T75" s="11">
        <f>IF(OR(A75="",M75=""),"",IFERROR(VLOOKUP(M75,'Instruções'!$F$3:$G$6,2,FALSE),0))</f>
        <v/>
      </c>
      <c r="U75" s="12">
        <f>IF(OR(A75="",B75=""),"",IF(N75="Concluída",IF(S75&lt;=T75,"Sim","Não"),IF(TODAY()-B75&lt;=T75,"Dentro do prazo","Atrasada")))</f>
        <v/>
      </c>
      <c r="V75" s="4" t="n"/>
    </row>
    <row r="76">
      <c r="A76" s="2" t="n"/>
      <c r="B76" s="37" t="n"/>
      <c r="C76" s="37" t="n"/>
      <c r="D76" s="37" t="n"/>
      <c r="E76" s="4" t="n"/>
      <c r="F76" s="4" t="n"/>
      <c r="G76" s="2" t="n"/>
      <c r="H76" s="2" t="n"/>
      <c r="I76" s="4" t="n"/>
      <c r="J76" s="2" t="n"/>
      <c r="K76" s="4" t="n"/>
      <c r="L76" s="5" t="n"/>
      <c r="M76" s="2" t="n"/>
      <c r="N76" s="2" t="n"/>
      <c r="O76" s="38" t="n"/>
      <c r="P76" s="38" t="n"/>
      <c r="Q76" s="39">
        <f>IF(A76="","",SUM(O76:P76))</f>
        <v/>
      </c>
      <c r="R76" s="2" t="n"/>
      <c r="S76" s="8">
        <f>IF(OR(A76="",B76=""),"",IF(N76="Concluída",IFERROR(D76-B76,0),TODAY()-B76))</f>
        <v/>
      </c>
      <c r="T76" s="8">
        <f>IF(OR(A76="",M76=""),"",IFERROR(VLOOKUP(M76,'Instruções'!$F$3:$G$6,2,FALSE),0))</f>
        <v/>
      </c>
      <c r="U76" s="9">
        <f>IF(OR(A76="",B76=""),"",IF(N76="Concluída",IF(S76&lt;=T76,"Sim","Não"),IF(TODAY()-B76&lt;=T76,"Dentro do prazo","Atrasada")))</f>
        <v/>
      </c>
      <c r="V76" s="4" t="n"/>
    </row>
    <row r="77">
      <c r="A77" s="2" t="n"/>
      <c r="B77" s="37" t="n"/>
      <c r="C77" s="37" t="n"/>
      <c r="D77" s="37" t="n"/>
      <c r="E77" s="4" t="n"/>
      <c r="F77" s="4" t="n"/>
      <c r="G77" s="2" t="n"/>
      <c r="H77" s="2" t="n"/>
      <c r="I77" s="4" t="n"/>
      <c r="J77" s="2" t="n"/>
      <c r="K77" s="4" t="n"/>
      <c r="L77" s="5" t="n"/>
      <c r="M77" s="2" t="n"/>
      <c r="N77" s="2" t="n"/>
      <c r="O77" s="38" t="n"/>
      <c r="P77" s="38" t="n"/>
      <c r="Q77" s="40">
        <f>IF(A77="","",SUM(O77:P77))</f>
        <v/>
      </c>
      <c r="R77" s="2" t="n"/>
      <c r="S77" s="11">
        <f>IF(OR(A77="",B77=""),"",IF(N77="Concluída",IFERROR(D77-B77,0),TODAY()-B77))</f>
        <v/>
      </c>
      <c r="T77" s="11">
        <f>IF(OR(A77="",M77=""),"",IFERROR(VLOOKUP(M77,'Instruções'!$F$3:$G$6,2,FALSE),0))</f>
        <v/>
      </c>
      <c r="U77" s="12">
        <f>IF(OR(A77="",B77=""),"",IF(N77="Concluída",IF(S77&lt;=T77,"Sim","Não"),IF(TODAY()-B77&lt;=T77,"Dentro do prazo","Atrasada")))</f>
        <v/>
      </c>
      <c r="V77" s="4" t="n"/>
    </row>
    <row r="78">
      <c r="A78" s="2" t="n"/>
      <c r="B78" s="37" t="n"/>
      <c r="C78" s="37" t="n"/>
      <c r="D78" s="37" t="n"/>
      <c r="E78" s="4" t="n"/>
      <c r="F78" s="4" t="n"/>
      <c r="G78" s="2" t="n"/>
      <c r="H78" s="2" t="n"/>
      <c r="I78" s="4" t="n"/>
      <c r="J78" s="2" t="n"/>
      <c r="K78" s="4" t="n"/>
      <c r="L78" s="5" t="n"/>
      <c r="M78" s="2" t="n"/>
      <c r="N78" s="2" t="n"/>
      <c r="O78" s="38" t="n"/>
      <c r="P78" s="38" t="n"/>
      <c r="Q78" s="39">
        <f>IF(A78="","",SUM(O78:P78))</f>
        <v/>
      </c>
      <c r="R78" s="2" t="n"/>
      <c r="S78" s="8">
        <f>IF(OR(A78="",B78=""),"",IF(N78="Concluída",IFERROR(D78-B78,0),TODAY()-B78))</f>
        <v/>
      </c>
      <c r="T78" s="8">
        <f>IF(OR(A78="",M78=""),"",IFERROR(VLOOKUP(M78,'Instruções'!$F$3:$G$6,2,FALSE),0))</f>
        <v/>
      </c>
      <c r="U78" s="9">
        <f>IF(OR(A78="",B78=""),"",IF(N78="Concluída",IF(S78&lt;=T78,"Sim","Não"),IF(TODAY()-B78&lt;=T78,"Dentro do prazo","Atrasada")))</f>
        <v/>
      </c>
      <c r="V78" s="4" t="n"/>
    </row>
    <row r="79">
      <c r="A79" s="2" t="n"/>
      <c r="B79" s="37" t="n"/>
      <c r="C79" s="37" t="n"/>
      <c r="D79" s="37" t="n"/>
      <c r="E79" s="4" t="n"/>
      <c r="F79" s="4" t="n"/>
      <c r="G79" s="2" t="n"/>
      <c r="H79" s="2" t="n"/>
      <c r="I79" s="4" t="n"/>
      <c r="J79" s="2" t="n"/>
      <c r="K79" s="4" t="n"/>
      <c r="L79" s="5" t="n"/>
      <c r="M79" s="2" t="n"/>
      <c r="N79" s="2" t="n"/>
      <c r="O79" s="38" t="n"/>
      <c r="P79" s="38" t="n"/>
      <c r="Q79" s="40">
        <f>IF(A79="","",SUM(O79:P79))</f>
        <v/>
      </c>
      <c r="R79" s="2" t="n"/>
      <c r="S79" s="11">
        <f>IF(OR(A79="",B79=""),"",IF(N79="Concluída",IFERROR(D79-B79,0),TODAY()-B79))</f>
        <v/>
      </c>
      <c r="T79" s="11">
        <f>IF(OR(A79="",M79=""),"",IFERROR(VLOOKUP(M79,'Instruções'!$F$3:$G$6,2,FALSE),0))</f>
        <v/>
      </c>
      <c r="U79" s="12">
        <f>IF(OR(A79="",B79=""),"",IF(N79="Concluída",IF(S79&lt;=T79,"Sim","Não"),IF(TODAY()-B79&lt;=T79,"Dentro do prazo","Atrasada")))</f>
        <v/>
      </c>
      <c r="V79" s="4" t="n"/>
    </row>
    <row r="80">
      <c r="A80" s="2" t="n"/>
      <c r="B80" s="37" t="n"/>
      <c r="C80" s="37" t="n"/>
      <c r="D80" s="37" t="n"/>
      <c r="E80" s="4" t="n"/>
      <c r="F80" s="4" t="n"/>
      <c r="G80" s="2" t="n"/>
      <c r="H80" s="2" t="n"/>
      <c r="I80" s="4" t="n"/>
      <c r="J80" s="2" t="n"/>
      <c r="K80" s="4" t="n"/>
      <c r="L80" s="5" t="n"/>
      <c r="M80" s="2" t="n"/>
      <c r="N80" s="2" t="n"/>
      <c r="O80" s="38" t="n"/>
      <c r="P80" s="38" t="n"/>
      <c r="Q80" s="39">
        <f>IF(A80="","",SUM(O80:P80))</f>
        <v/>
      </c>
      <c r="R80" s="2" t="n"/>
      <c r="S80" s="8">
        <f>IF(OR(A80="",B80=""),"",IF(N80="Concluída",IFERROR(D80-B80,0),TODAY()-B80))</f>
        <v/>
      </c>
      <c r="T80" s="8">
        <f>IF(OR(A80="",M80=""),"",IFERROR(VLOOKUP(M80,'Instruções'!$F$3:$G$6,2,FALSE),0))</f>
        <v/>
      </c>
      <c r="U80" s="9">
        <f>IF(OR(A80="",B80=""),"",IF(N80="Concluída",IF(S80&lt;=T80,"Sim","Não"),IF(TODAY()-B80&lt;=T80,"Dentro do prazo","Atrasada")))</f>
        <v/>
      </c>
      <c r="V80" s="4" t="n"/>
    </row>
    <row r="81">
      <c r="A81" s="2" t="n"/>
      <c r="B81" s="37" t="n"/>
      <c r="C81" s="37" t="n"/>
      <c r="D81" s="37" t="n"/>
      <c r="E81" s="4" t="n"/>
      <c r="F81" s="4" t="n"/>
      <c r="G81" s="2" t="n"/>
      <c r="H81" s="2" t="n"/>
      <c r="I81" s="4" t="n"/>
      <c r="J81" s="2" t="n"/>
      <c r="K81" s="4" t="n"/>
      <c r="L81" s="5" t="n"/>
      <c r="M81" s="2" t="n"/>
      <c r="N81" s="2" t="n"/>
      <c r="O81" s="38" t="n"/>
      <c r="P81" s="38" t="n"/>
      <c r="Q81" s="40">
        <f>IF(A81="","",SUM(O81:P81))</f>
        <v/>
      </c>
      <c r="R81" s="2" t="n"/>
      <c r="S81" s="11">
        <f>IF(OR(A81="",B81=""),"",IF(N81="Concluída",IFERROR(D81-B81,0),TODAY()-B81))</f>
        <v/>
      </c>
      <c r="T81" s="11">
        <f>IF(OR(A81="",M81=""),"",IFERROR(VLOOKUP(M81,'Instruções'!$F$3:$G$6,2,FALSE),0))</f>
        <v/>
      </c>
      <c r="U81" s="12">
        <f>IF(OR(A81="",B81=""),"",IF(N81="Concluída",IF(S81&lt;=T81,"Sim","Não"),IF(TODAY()-B81&lt;=T81,"Dentro do prazo","Atrasada")))</f>
        <v/>
      </c>
      <c r="V81" s="4" t="n"/>
    </row>
    <row r="82">
      <c r="A82" s="2" t="n"/>
      <c r="B82" s="37" t="n"/>
      <c r="C82" s="37" t="n"/>
      <c r="D82" s="37" t="n"/>
      <c r="E82" s="4" t="n"/>
      <c r="F82" s="4" t="n"/>
      <c r="G82" s="2" t="n"/>
      <c r="H82" s="2" t="n"/>
      <c r="I82" s="4" t="n"/>
      <c r="J82" s="2" t="n"/>
      <c r="K82" s="4" t="n"/>
      <c r="L82" s="5" t="n"/>
      <c r="M82" s="2" t="n"/>
      <c r="N82" s="2" t="n"/>
      <c r="O82" s="38" t="n"/>
      <c r="P82" s="38" t="n"/>
      <c r="Q82" s="39">
        <f>IF(A82="","",SUM(O82:P82))</f>
        <v/>
      </c>
      <c r="R82" s="2" t="n"/>
      <c r="S82" s="8">
        <f>IF(OR(A82="",B82=""),"",IF(N82="Concluída",IFERROR(D82-B82,0),TODAY()-B82))</f>
        <v/>
      </c>
      <c r="T82" s="8">
        <f>IF(OR(A82="",M82=""),"",IFERROR(VLOOKUP(M82,'Instruções'!$F$3:$G$6,2,FALSE),0))</f>
        <v/>
      </c>
      <c r="U82" s="9">
        <f>IF(OR(A82="",B82=""),"",IF(N82="Concluída",IF(S82&lt;=T82,"Sim","Não"),IF(TODAY()-B82&lt;=T82,"Dentro do prazo","Atrasada")))</f>
        <v/>
      </c>
      <c r="V82" s="4" t="n"/>
    </row>
    <row r="83">
      <c r="A83" s="2" t="n"/>
      <c r="B83" s="37" t="n"/>
      <c r="C83" s="37" t="n"/>
      <c r="D83" s="37" t="n"/>
      <c r="E83" s="4" t="n"/>
      <c r="F83" s="4" t="n"/>
      <c r="G83" s="2" t="n"/>
      <c r="H83" s="2" t="n"/>
      <c r="I83" s="4" t="n"/>
      <c r="J83" s="2" t="n"/>
      <c r="K83" s="4" t="n"/>
      <c r="L83" s="5" t="n"/>
      <c r="M83" s="2" t="n"/>
      <c r="N83" s="2" t="n"/>
      <c r="O83" s="38" t="n"/>
      <c r="P83" s="38" t="n"/>
      <c r="Q83" s="40">
        <f>IF(A83="","",SUM(O83:P83))</f>
        <v/>
      </c>
      <c r="R83" s="2" t="n"/>
      <c r="S83" s="11">
        <f>IF(OR(A83="",B83=""),"",IF(N83="Concluída",IFERROR(D83-B83,0),TODAY()-B83))</f>
        <v/>
      </c>
      <c r="T83" s="11">
        <f>IF(OR(A83="",M83=""),"",IFERROR(VLOOKUP(M83,'Instruções'!$F$3:$G$6,2,FALSE),0))</f>
        <v/>
      </c>
      <c r="U83" s="12">
        <f>IF(OR(A83="",B83=""),"",IF(N83="Concluída",IF(S83&lt;=T83,"Sim","Não"),IF(TODAY()-B83&lt;=T83,"Dentro do prazo","Atrasada")))</f>
        <v/>
      </c>
      <c r="V83" s="4" t="n"/>
    </row>
    <row r="84">
      <c r="A84" s="2" t="n"/>
      <c r="B84" s="37" t="n"/>
      <c r="C84" s="37" t="n"/>
      <c r="D84" s="37" t="n"/>
      <c r="E84" s="4" t="n"/>
      <c r="F84" s="4" t="n"/>
      <c r="G84" s="2" t="n"/>
      <c r="H84" s="2" t="n"/>
      <c r="I84" s="4" t="n"/>
      <c r="J84" s="2" t="n"/>
      <c r="K84" s="4" t="n"/>
      <c r="L84" s="5" t="n"/>
      <c r="M84" s="2" t="n"/>
      <c r="N84" s="2" t="n"/>
      <c r="O84" s="38" t="n"/>
      <c r="P84" s="38" t="n"/>
      <c r="Q84" s="39">
        <f>IF(A84="","",SUM(O84:P84))</f>
        <v/>
      </c>
      <c r="R84" s="2" t="n"/>
      <c r="S84" s="8">
        <f>IF(OR(A84="",B84=""),"",IF(N84="Concluída",IFERROR(D84-B84,0),TODAY()-B84))</f>
        <v/>
      </c>
      <c r="T84" s="8">
        <f>IF(OR(A84="",M84=""),"",IFERROR(VLOOKUP(M84,'Instruções'!$F$3:$G$6,2,FALSE),0))</f>
        <v/>
      </c>
      <c r="U84" s="9">
        <f>IF(OR(A84="",B84=""),"",IF(N84="Concluída",IF(S84&lt;=T84,"Sim","Não"),IF(TODAY()-B84&lt;=T84,"Dentro do prazo","Atrasada")))</f>
        <v/>
      </c>
      <c r="V84" s="4" t="n"/>
    </row>
    <row r="85">
      <c r="A85" s="2" t="n"/>
      <c r="B85" s="37" t="n"/>
      <c r="C85" s="37" t="n"/>
      <c r="D85" s="37" t="n"/>
      <c r="E85" s="4" t="n"/>
      <c r="F85" s="4" t="n"/>
      <c r="G85" s="2" t="n"/>
      <c r="H85" s="2" t="n"/>
      <c r="I85" s="4" t="n"/>
      <c r="J85" s="2" t="n"/>
      <c r="K85" s="4" t="n"/>
      <c r="L85" s="5" t="n"/>
      <c r="M85" s="2" t="n"/>
      <c r="N85" s="2" t="n"/>
      <c r="O85" s="38" t="n"/>
      <c r="P85" s="38" t="n"/>
      <c r="Q85" s="40">
        <f>IF(A85="","",SUM(O85:P85))</f>
        <v/>
      </c>
      <c r="R85" s="2" t="n"/>
      <c r="S85" s="11">
        <f>IF(OR(A85="",B85=""),"",IF(N85="Concluída",IFERROR(D85-B85,0),TODAY()-B85))</f>
        <v/>
      </c>
      <c r="T85" s="11">
        <f>IF(OR(A85="",M85=""),"",IFERROR(VLOOKUP(M85,'Instruções'!$F$3:$G$6,2,FALSE),0))</f>
        <v/>
      </c>
      <c r="U85" s="12">
        <f>IF(OR(A85="",B85=""),"",IF(N85="Concluída",IF(S85&lt;=T85,"Sim","Não"),IF(TODAY()-B85&lt;=T85,"Dentro do prazo","Atrasada")))</f>
        <v/>
      </c>
      <c r="V85" s="4" t="n"/>
    </row>
    <row r="86">
      <c r="A86" s="2" t="n"/>
      <c r="B86" s="37" t="n"/>
      <c r="C86" s="37" t="n"/>
      <c r="D86" s="37" t="n"/>
      <c r="E86" s="4" t="n"/>
      <c r="F86" s="4" t="n"/>
      <c r="G86" s="2" t="n"/>
      <c r="H86" s="2" t="n"/>
      <c r="I86" s="4" t="n"/>
      <c r="J86" s="2" t="n"/>
      <c r="K86" s="4" t="n"/>
      <c r="L86" s="5" t="n"/>
      <c r="M86" s="2" t="n"/>
      <c r="N86" s="2" t="n"/>
      <c r="O86" s="38" t="n"/>
      <c r="P86" s="38" t="n"/>
      <c r="Q86" s="39">
        <f>IF(A86="","",SUM(O86:P86))</f>
        <v/>
      </c>
      <c r="R86" s="2" t="n"/>
      <c r="S86" s="8">
        <f>IF(OR(A86="",B86=""),"",IF(N86="Concluída",IFERROR(D86-B86,0),TODAY()-B86))</f>
        <v/>
      </c>
      <c r="T86" s="8">
        <f>IF(OR(A86="",M86=""),"",IFERROR(VLOOKUP(M86,'Instruções'!$F$3:$G$6,2,FALSE),0))</f>
        <v/>
      </c>
      <c r="U86" s="9">
        <f>IF(OR(A86="",B86=""),"",IF(N86="Concluída",IF(S86&lt;=T86,"Sim","Não"),IF(TODAY()-B86&lt;=T86,"Dentro do prazo","Atrasada")))</f>
        <v/>
      </c>
      <c r="V86" s="4" t="n"/>
    </row>
    <row r="87">
      <c r="A87" s="2" t="n"/>
      <c r="B87" s="37" t="n"/>
      <c r="C87" s="37" t="n"/>
      <c r="D87" s="37" t="n"/>
      <c r="E87" s="4" t="n"/>
      <c r="F87" s="4" t="n"/>
      <c r="G87" s="2" t="n"/>
      <c r="H87" s="2" t="n"/>
      <c r="I87" s="4" t="n"/>
      <c r="J87" s="2" t="n"/>
      <c r="K87" s="4" t="n"/>
      <c r="L87" s="5" t="n"/>
      <c r="M87" s="2" t="n"/>
      <c r="N87" s="2" t="n"/>
      <c r="O87" s="38" t="n"/>
      <c r="P87" s="38" t="n"/>
      <c r="Q87" s="40">
        <f>IF(A87="","",SUM(O87:P87))</f>
        <v/>
      </c>
      <c r="R87" s="2" t="n"/>
      <c r="S87" s="11">
        <f>IF(OR(A87="",B87=""),"",IF(N87="Concluída",IFERROR(D87-B87,0),TODAY()-B87))</f>
        <v/>
      </c>
      <c r="T87" s="11">
        <f>IF(OR(A87="",M87=""),"",IFERROR(VLOOKUP(M87,'Instruções'!$F$3:$G$6,2,FALSE),0))</f>
        <v/>
      </c>
      <c r="U87" s="12">
        <f>IF(OR(A87="",B87=""),"",IF(N87="Concluída",IF(S87&lt;=T87,"Sim","Não"),IF(TODAY()-B87&lt;=T87,"Dentro do prazo","Atrasada")))</f>
        <v/>
      </c>
      <c r="V87" s="4" t="n"/>
    </row>
    <row r="88">
      <c r="A88" s="2" t="n"/>
      <c r="B88" s="37" t="n"/>
      <c r="C88" s="37" t="n"/>
      <c r="D88" s="37" t="n"/>
      <c r="E88" s="4" t="n"/>
      <c r="F88" s="4" t="n"/>
      <c r="G88" s="2" t="n"/>
      <c r="H88" s="2" t="n"/>
      <c r="I88" s="4" t="n"/>
      <c r="J88" s="2" t="n"/>
      <c r="K88" s="4" t="n"/>
      <c r="L88" s="5" t="n"/>
      <c r="M88" s="2" t="n"/>
      <c r="N88" s="2" t="n"/>
      <c r="O88" s="38" t="n"/>
      <c r="P88" s="38" t="n"/>
      <c r="Q88" s="39">
        <f>IF(A88="","",SUM(O88:P88))</f>
        <v/>
      </c>
      <c r="R88" s="2" t="n"/>
      <c r="S88" s="8">
        <f>IF(OR(A88="",B88=""),"",IF(N88="Concluída",IFERROR(D88-B88,0),TODAY()-B88))</f>
        <v/>
      </c>
      <c r="T88" s="8">
        <f>IF(OR(A88="",M88=""),"",IFERROR(VLOOKUP(M88,'Instruções'!$F$3:$G$6,2,FALSE),0))</f>
        <v/>
      </c>
      <c r="U88" s="9">
        <f>IF(OR(A88="",B88=""),"",IF(N88="Concluída",IF(S88&lt;=T88,"Sim","Não"),IF(TODAY()-B88&lt;=T88,"Dentro do prazo","Atrasada")))</f>
        <v/>
      </c>
      <c r="V88" s="4" t="n"/>
    </row>
    <row r="89">
      <c r="A89" s="2" t="n"/>
      <c r="B89" s="37" t="n"/>
      <c r="C89" s="37" t="n"/>
      <c r="D89" s="37" t="n"/>
      <c r="E89" s="4" t="n"/>
      <c r="F89" s="4" t="n"/>
      <c r="G89" s="2" t="n"/>
      <c r="H89" s="2" t="n"/>
      <c r="I89" s="4" t="n"/>
      <c r="J89" s="2" t="n"/>
      <c r="K89" s="4" t="n"/>
      <c r="L89" s="5" t="n"/>
      <c r="M89" s="2" t="n"/>
      <c r="N89" s="2" t="n"/>
      <c r="O89" s="38" t="n"/>
      <c r="P89" s="38" t="n"/>
      <c r="Q89" s="40">
        <f>IF(A89="","",SUM(O89:P89))</f>
        <v/>
      </c>
      <c r="R89" s="2" t="n"/>
      <c r="S89" s="11">
        <f>IF(OR(A89="",B89=""),"",IF(N89="Concluída",IFERROR(D89-B89,0),TODAY()-B89))</f>
        <v/>
      </c>
      <c r="T89" s="11">
        <f>IF(OR(A89="",M89=""),"",IFERROR(VLOOKUP(M89,'Instruções'!$F$3:$G$6,2,FALSE),0))</f>
        <v/>
      </c>
      <c r="U89" s="12">
        <f>IF(OR(A89="",B89=""),"",IF(N89="Concluída",IF(S89&lt;=T89,"Sim","Não"),IF(TODAY()-B89&lt;=T89,"Dentro do prazo","Atrasada")))</f>
        <v/>
      </c>
      <c r="V89" s="4" t="n"/>
    </row>
    <row r="90">
      <c r="A90" s="2" t="n"/>
      <c r="B90" s="37" t="n"/>
      <c r="C90" s="37" t="n"/>
      <c r="D90" s="37" t="n"/>
      <c r="E90" s="4" t="n"/>
      <c r="F90" s="4" t="n"/>
      <c r="G90" s="2" t="n"/>
      <c r="H90" s="2" t="n"/>
      <c r="I90" s="4" t="n"/>
      <c r="J90" s="2" t="n"/>
      <c r="K90" s="4" t="n"/>
      <c r="L90" s="5" t="n"/>
      <c r="M90" s="2" t="n"/>
      <c r="N90" s="2" t="n"/>
      <c r="O90" s="38" t="n"/>
      <c r="P90" s="38" t="n"/>
      <c r="Q90" s="39">
        <f>IF(A90="","",SUM(O90:P90))</f>
        <v/>
      </c>
      <c r="R90" s="2" t="n"/>
      <c r="S90" s="8">
        <f>IF(OR(A90="",B90=""),"",IF(N90="Concluída",IFERROR(D90-B90,0),TODAY()-B90))</f>
        <v/>
      </c>
      <c r="T90" s="8">
        <f>IF(OR(A90="",M90=""),"",IFERROR(VLOOKUP(M90,'Instruções'!$F$3:$G$6,2,FALSE),0))</f>
        <v/>
      </c>
      <c r="U90" s="9">
        <f>IF(OR(A90="",B90=""),"",IF(N90="Concluída",IF(S90&lt;=T90,"Sim","Não"),IF(TODAY()-B90&lt;=T90,"Dentro do prazo","Atrasada")))</f>
        <v/>
      </c>
      <c r="V90" s="4" t="n"/>
    </row>
    <row r="91">
      <c r="A91" s="2" t="n"/>
      <c r="B91" s="37" t="n"/>
      <c r="C91" s="37" t="n"/>
      <c r="D91" s="37" t="n"/>
      <c r="E91" s="4" t="n"/>
      <c r="F91" s="4" t="n"/>
      <c r="G91" s="2" t="n"/>
      <c r="H91" s="2" t="n"/>
      <c r="I91" s="4" t="n"/>
      <c r="J91" s="2" t="n"/>
      <c r="K91" s="4" t="n"/>
      <c r="L91" s="5" t="n"/>
      <c r="M91" s="2" t="n"/>
      <c r="N91" s="2" t="n"/>
      <c r="O91" s="38" t="n"/>
      <c r="P91" s="38" t="n"/>
      <c r="Q91" s="40">
        <f>IF(A91="","",SUM(O91:P91))</f>
        <v/>
      </c>
      <c r="R91" s="2" t="n"/>
      <c r="S91" s="11">
        <f>IF(OR(A91="",B91=""),"",IF(N91="Concluída",IFERROR(D91-B91,0),TODAY()-B91))</f>
        <v/>
      </c>
      <c r="T91" s="11">
        <f>IF(OR(A91="",M91=""),"",IFERROR(VLOOKUP(M91,'Instruções'!$F$3:$G$6,2,FALSE),0))</f>
        <v/>
      </c>
      <c r="U91" s="12">
        <f>IF(OR(A91="",B91=""),"",IF(N91="Concluída",IF(S91&lt;=T91,"Sim","Não"),IF(TODAY()-B91&lt;=T91,"Dentro do prazo","Atrasada")))</f>
        <v/>
      </c>
      <c r="V91" s="4" t="n"/>
    </row>
    <row r="92">
      <c r="A92" s="2" t="n"/>
      <c r="B92" s="37" t="n"/>
      <c r="C92" s="37" t="n"/>
      <c r="D92" s="37" t="n"/>
      <c r="E92" s="4" t="n"/>
      <c r="F92" s="4" t="n"/>
      <c r="G92" s="2" t="n"/>
      <c r="H92" s="2" t="n"/>
      <c r="I92" s="4" t="n"/>
      <c r="J92" s="2" t="n"/>
      <c r="K92" s="4" t="n"/>
      <c r="L92" s="5" t="n"/>
      <c r="M92" s="2" t="n"/>
      <c r="N92" s="2" t="n"/>
      <c r="O92" s="38" t="n"/>
      <c r="P92" s="38" t="n"/>
      <c r="Q92" s="39">
        <f>IF(A92="","",SUM(O92:P92))</f>
        <v/>
      </c>
      <c r="R92" s="2" t="n"/>
      <c r="S92" s="8">
        <f>IF(OR(A92="",B92=""),"",IF(N92="Concluída",IFERROR(D92-B92,0),TODAY()-B92))</f>
        <v/>
      </c>
      <c r="T92" s="8">
        <f>IF(OR(A92="",M92=""),"",IFERROR(VLOOKUP(M92,'Instruções'!$F$3:$G$6,2,FALSE),0))</f>
        <v/>
      </c>
      <c r="U92" s="9">
        <f>IF(OR(A92="",B92=""),"",IF(N92="Concluída",IF(S92&lt;=T92,"Sim","Não"),IF(TODAY()-B92&lt;=T92,"Dentro do prazo","Atrasada")))</f>
        <v/>
      </c>
      <c r="V92" s="4" t="n"/>
    </row>
    <row r="93">
      <c r="A93" s="2" t="n"/>
      <c r="B93" s="37" t="n"/>
      <c r="C93" s="37" t="n"/>
      <c r="D93" s="37" t="n"/>
      <c r="E93" s="4" t="n"/>
      <c r="F93" s="4" t="n"/>
      <c r="G93" s="2" t="n"/>
      <c r="H93" s="2" t="n"/>
      <c r="I93" s="4" t="n"/>
      <c r="J93" s="2" t="n"/>
      <c r="K93" s="4" t="n"/>
      <c r="L93" s="5" t="n"/>
      <c r="M93" s="2" t="n"/>
      <c r="N93" s="2" t="n"/>
      <c r="O93" s="38" t="n"/>
      <c r="P93" s="38" t="n"/>
      <c r="Q93" s="40">
        <f>IF(A93="","",SUM(O93:P93))</f>
        <v/>
      </c>
      <c r="R93" s="2" t="n"/>
      <c r="S93" s="11">
        <f>IF(OR(A93="",B93=""),"",IF(N93="Concluída",IFERROR(D93-B93,0),TODAY()-B93))</f>
        <v/>
      </c>
      <c r="T93" s="11">
        <f>IF(OR(A93="",M93=""),"",IFERROR(VLOOKUP(M93,'Instruções'!$F$3:$G$6,2,FALSE),0))</f>
        <v/>
      </c>
      <c r="U93" s="12">
        <f>IF(OR(A93="",B93=""),"",IF(N93="Concluída",IF(S93&lt;=T93,"Sim","Não"),IF(TODAY()-B93&lt;=T93,"Dentro do prazo","Atrasada")))</f>
        <v/>
      </c>
      <c r="V93" s="4" t="n"/>
    </row>
    <row r="94">
      <c r="A94" s="2" t="n"/>
      <c r="B94" s="37" t="n"/>
      <c r="C94" s="37" t="n"/>
      <c r="D94" s="37" t="n"/>
      <c r="E94" s="4" t="n"/>
      <c r="F94" s="4" t="n"/>
      <c r="G94" s="2" t="n"/>
      <c r="H94" s="2" t="n"/>
      <c r="I94" s="4" t="n"/>
      <c r="J94" s="2" t="n"/>
      <c r="K94" s="4" t="n"/>
      <c r="L94" s="5" t="n"/>
      <c r="M94" s="2" t="n"/>
      <c r="N94" s="2" t="n"/>
      <c r="O94" s="38" t="n"/>
      <c r="P94" s="38" t="n"/>
      <c r="Q94" s="39">
        <f>IF(A94="","",SUM(O94:P94))</f>
        <v/>
      </c>
      <c r="R94" s="2" t="n"/>
      <c r="S94" s="8">
        <f>IF(OR(A94="",B94=""),"",IF(N94="Concluída",IFERROR(D94-B94,0),TODAY()-B94))</f>
        <v/>
      </c>
      <c r="T94" s="8">
        <f>IF(OR(A94="",M94=""),"",IFERROR(VLOOKUP(M94,'Instruções'!$F$3:$G$6,2,FALSE),0))</f>
        <v/>
      </c>
      <c r="U94" s="9">
        <f>IF(OR(A94="",B94=""),"",IF(N94="Concluída",IF(S94&lt;=T94,"Sim","Não"),IF(TODAY()-B94&lt;=T94,"Dentro do prazo","Atrasada")))</f>
        <v/>
      </c>
      <c r="V94" s="4" t="n"/>
    </row>
    <row r="95">
      <c r="A95" s="2" t="n"/>
      <c r="B95" s="37" t="n"/>
      <c r="C95" s="37" t="n"/>
      <c r="D95" s="37" t="n"/>
      <c r="E95" s="4" t="n"/>
      <c r="F95" s="4" t="n"/>
      <c r="G95" s="2" t="n"/>
      <c r="H95" s="2" t="n"/>
      <c r="I95" s="4" t="n"/>
      <c r="J95" s="2" t="n"/>
      <c r="K95" s="4" t="n"/>
      <c r="L95" s="5" t="n"/>
      <c r="M95" s="2" t="n"/>
      <c r="N95" s="2" t="n"/>
      <c r="O95" s="38" t="n"/>
      <c r="P95" s="38" t="n"/>
      <c r="Q95" s="40">
        <f>IF(A95="","",SUM(O95:P95))</f>
        <v/>
      </c>
      <c r="R95" s="2" t="n"/>
      <c r="S95" s="11">
        <f>IF(OR(A95="",B95=""),"",IF(N95="Concluída",IFERROR(D95-B95,0),TODAY()-B95))</f>
        <v/>
      </c>
      <c r="T95" s="11">
        <f>IF(OR(A95="",M95=""),"",IFERROR(VLOOKUP(M95,'Instruções'!$F$3:$G$6,2,FALSE),0))</f>
        <v/>
      </c>
      <c r="U95" s="12">
        <f>IF(OR(A95="",B95=""),"",IF(N95="Concluída",IF(S95&lt;=T95,"Sim","Não"),IF(TODAY()-B95&lt;=T95,"Dentro do prazo","Atrasada")))</f>
        <v/>
      </c>
      <c r="V95" s="4" t="n"/>
    </row>
    <row r="96">
      <c r="A96" s="2" t="n"/>
      <c r="B96" s="37" t="n"/>
      <c r="C96" s="37" t="n"/>
      <c r="D96" s="37" t="n"/>
      <c r="E96" s="4" t="n"/>
      <c r="F96" s="4" t="n"/>
      <c r="G96" s="2" t="n"/>
      <c r="H96" s="2" t="n"/>
      <c r="I96" s="4" t="n"/>
      <c r="J96" s="2" t="n"/>
      <c r="K96" s="4" t="n"/>
      <c r="L96" s="5" t="n"/>
      <c r="M96" s="2" t="n"/>
      <c r="N96" s="2" t="n"/>
      <c r="O96" s="38" t="n"/>
      <c r="P96" s="38" t="n"/>
      <c r="Q96" s="39">
        <f>IF(A96="","",SUM(O96:P96))</f>
        <v/>
      </c>
      <c r="R96" s="2" t="n"/>
      <c r="S96" s="8">
        <f>IF(OR(A96="",B96=""),"",IF(N96="Concluída",IFERROR(D96-B96,0),TODAY()-B96))</f>
        <v/>
      </c>
      <c r="T96" s="8">
        <f>IF(OR(A96="",M96=""),"",IFERROR(VLOOKUP(M96,'Instruções'!$F$3:$G$6,2,FALSE),0))</f>
        <v/>
      </c>
      <c r="U96" s="9">
        <f>IF(OR(A96="",B96=""),"",IF(N96="Concluída",IF(S96&lt;=T96,"Sim","Não"),IF(TODAY()-B96&lt;=T96,"Dentro do prazo","Atrasada")))</f>
        <v/>
      </c>
      <c r="V96" s="4" t="n"/>
    </row>
    <row r="97">
      <c r="A97" s="2" t="n"/>
      <c r="B97" s="37" t="n"/>
      <c r="C97" s="37" t="n"/>
      <c r="D97" s="37" t="n"/>
      <c r="E97" s="4" t="n"/>
      <c r="F97" s="4" t="n"/>
      <c r="G97" s="2" t="n"/>
      <c r="H97" s="2" t="n"/>
      <c r="I97" s="4" t="n"/>
      <c r="J97" s="2" t="n"/>
      <c r="K97" s="4" t="n"/>
      <c r="L97" s="5" t="n"/>
      <c r="M97" s="2" t="n"/>
      <c r="N97" s="2" t="n"/>
      <c r="O97" s="38" t="n"/>
      <c r="P97" s="38" t="n"/>
      <c r="Q97" s="40">
        <f>IF(A97="","",SUM(O97:P97))</f>
        <v/>
      </c>
      <c r="R97" s="2" t="n"/>
      <c r="S97" s="11">
        <f>IF(OR(A97="",B97=""),"",IF(N97="Concluída",IFERROR(D97-B97,0),TODAY()-B97))</f>
        <v/>
      </c>
      <c r="T97" s="11">
        <f>IF(OR(A97="",M97=""),"",IFERROR(VLOOKUP(M97,'Instruções'!$F$3:$G$6,2,FALSE),0))</f>
        <v/>
      </c>
      <c r="U97" s="12">
        <f>IF(OR(A97="",B97=""),"",IF(N97="Concluída",IF(S97&lt;=T97,"Sim","Não"),IF(TODAY()-B97&lt;=T97,"Dentro do prazo","Atrasada")))</f>
        <v/>
      </c>
      <c r="V97" s="4" t="n"/>
    </row>
    <row r="98">
      <c r="A98" s="2" t="n"/>
      <c r="B98" s="37" t="n"/>
      <c r="C98" s="37" t="n"/>
      <c r="D98" s="37" t="n"/>
      <c r="E98" s="4" t="n"/>
      <c r="F98" s="4" t="n"/>
      <c r="G98" s="2" t="n"/>
      <c r="H98" s="2" t="n"/>
      <c r="I98" s="4" t="n"/>
      <c r="J98" s="2" t="n"/>
      <c r="K98" s="4" t="n"/>
      <c r="L98" s="5" t="n"/>
      <c r="M98" s="2" t="n"/>
      <c r="N98" s="2" t="n"/>
      <c r="O98" s="38" t="n"/>
      <c r="P98" s="38" t="n"/>
      <c r="Q98" s="39">
        <f>IF(A98="","",SUM(O98:P98))</f>
        <v/>
      </c>
      <c r="R98" s="2" t="n"/>
      <c r="S98" s="8">
        <f>IF(OR(A98="",B98=""),"",IF(N98="Concluída",IFERROR(D98-B98,0),TODAY()-B98))</f>
        <v/>
      </c>
      <c r="T98" s="8">
        <f>IF(OR(A98="",M98=""),"",IFERROR(VLOOKUP(M98,'Instruções'!$F$3:$G$6,2,FALSE),0))</f>
        <v/>
      </c>
      <c r="U98" s="9">
        <f>IF(OR(A98="",B98=""),"",IF(N98="Concluída",IF(S98&lt;=T98,"Sim","Não"),IF(TODAY()-B98&lt;=T98,"Dentro do prazo","Atrasada")))</f>
        <v/>
      </c>
      <c r="V98" s="4" t="n"/>
    </row>
    <row r="99">
      <c r="A99" s="2" t="n"/>
      <c r="B99" s="37" t="n"/>
      <c r="C99" s="37" t="n"/>
      <c r="D99" s="37" t="n"/>
      <c r="E99" s="4" t="n"/>
      <c r="F99" s="4" t="n"/>
      <c r="G99" s="2" t="n"/>
      <c r="H99" s="2" t="n"/>
      <c r="I99" s="4" t="n"/>
      <c r="J99" s="2" t="n"/>
      <c r="K99" s="4" t="n"/>
      <c r="L99" s="5" t="n"/>
      <c r="M99" s="2" t="n"/>
      <c r="N99" s="2" t="n"/>
      <c r="O99" s="38" t="n"/>
      <c r="P99" s="38" t="n"/>
      <c r="Q99" s="40">
        <f>IF(A99="","",SUM(O99:P99))</f>
        <v/>
      </c>
      <c r="R99" s="2" t="n"/>
      <c r="S99" s="11">
        <f>IF(OR(A99="",B99=""),"",IF(N99="Concluída",IFERROR(D99-B99,0),TODAY()-B99))</f>
        <v/>
      </c>
      <c r="T99" s="11">
        <f>IF(OR(A99="",M99=""),"",IFERROR(VLOOKUP(M99,'Instruções'!$F$3:$G$6,2,FALSE),0))</f>
        <v/>
      </c>
      <c r="U99" s="12">
        <f>IF(OR(A99="",B99=""),"",IF(N99="Concluída",IF(S99&lt;=T99,"Sim","Não"),IF(TODAY()-B99&lt;=T99,"Dentro do prazo","Atrasada")))</f>
        <v/>
      </c>
      <c r="V99" s="4" t="n"/>
    </row>
    <row r="100">
      <c r="A100" s="2" t="n"/>
      <c r="B100" s="37" t="n"/>
      <c r="C100" s="37" t="n"/>
      <c r="D100" s="37" t="n"/>
      <c r="E100" s="4" t="n"/>
      <c r="F100" s="4" t="n"/>
      <c r="G100" s="2" t="n"/>
      <c r="H100" s="2" t="n"/>
      <c r="I100" s="4" t="n"/>
      <c r="J100" s="2" t="n"/>
      <c r="K100" s="4" t="n"/>
      <c r="L100" s="5" t="n"/>
      <c r="M100" s="2" t="n"/>
      <c r="N100" s="2" t="n"/>
      <c r="O100" s="38" t="n"/>
      <c r="P100" s="38" t="n"/>
      <c r="Q100" s="39">
        <f>IF(A100="","",SUM(O100:P100))</f>
        <v/>
      </c>
      <c r="R100" s="2" t="n"/>
      <c r="S100" s="8">
        <f>IF(OR(A100="",B100=""),"",IF(N100="Concluída",IFERROR(D100-B100,0),TODAY()-B100))</f>
        <v/>
      </c>
      <c r="T100" s="8">
        <f>IF(OR(A100="",M100=""),"",IFERROR(VLOOKUP(M100,'Instruções'!$F$3:$G$6,2,FALSE),0))</f>
        <v/>
      </c>
      <c r="U100" s="9">
        <f>IF(OR(A100="",B100=""),"",IF(N100="Concluída",IF(S100&lt;=T100,"Sim","Não"),IF(TODAY()-B100&lt;=T100,"Dentro do prazo","Atrasada")))</f>
        <v/>
      </c>
      <c r="V100" s="4" t="n"/>
    </row>
    <row r="101">
      <c r="A101" s="2" t="n"/>
      <c r="B101" s="37" t="n"/>
      <c r="C101" s="37" t="n"/>
      <c r="D101" s="37" t="n"/>
      <c r="E101" s="4" t="n"/>
      <c r="F101" s="4" t="n"/>
      <c r="G101" s="2" t="n"/>
      <c r="H101" s="2" t="n"/>
      <c r="I101" s="4" t="n"/>
      <c r="J101" s="2" t="n"/>
      <c r="K101" s="4" t="n"/>
      <c r="L101" s="5" t="n"/>
      <c r="M101" s="2" t="n"/>
      <c r="N101" s="2" t="n"/>
      <c r="O101" s="38" t="n"/>
      <c r="P101" s="38" t="n"/>
      <c r="Q101" s="40">
        <f>IF(A101="","",SUM(O101:P101))</f>
        <v/>
      </c>
      <c r="R101" s="2" t="n"/>
      <c r="S101" s="11">
        <f>IF(OR(A101="",B101=""),"",IF(N101="Concluída",IFERROR(D101-B101,0),TODAY()-B101))</f>
        <v/>
      </c>
      <c r="T101" s="11">
        <f>IF(OR(A101="",M101=""),"",IFERROR(VLOOKUP(M101,'Instruções'!$F$3:$G$6,2,FALSE),0))</f>
        <v/>
      </c>
      <c r="U101" s="12">
        <f>IF(OR(A101="",B101=""),"",IF(N101="Concluída",IF(S101&lt;=T101,"Sim","Não"),IF(TODAY()-B101&lt;=T101,"Dentro do prazo","Atrasada")))</f>
        <v/>
      </c>
      <c r="V101" s="4" t="n"/>
    </row>
  </sheetData>
  <autoFilter ref="A1:V101"/>
  <conditionalFormatting sqref="U2:U101">
    <cfRule type="expression" priority="1" dxfId="0">
      <formula>$U2="Atrasada"</formula>
    </cfRule>
    <cfRule type="expression" priority="2" dxfId="1">
      <formula>OR($U2="Sim",$U2="Dentro do prazo")</formula>
    </cfRule>
  </conditionalFormatting>
  <conditionalFormatting sqref="N2:N101">
    <cfRule type="expression" priority="3" dxfId="1">
      <formula>$N2="Concluída"</formula>
    </cfRule>
  </conditionalFormatting>
  <dataValidations count="4">
    <dataValidation sqref="G2:G101" showErrorMessage="1" showInputMessage="1" allowBlank="1" type="list">
      <formula1>"Preventiva,Corretiva,Emergencial"</formula1>
    </dataValidation>
    <dataValidation sqref="H2:H101" showErrorMessage="1" showInputMessage="1" allowBlank="1" type="list">
      <formula1>"Elétrica,Hidráulica,Civil,Climatização,Elevadores,Segurança"</formula1>
    </dataValidation>
    <dataValidation sqref="M2:M101" showErrorMessage="1" showInputMessage="1" allowBlank="1" type="list">
      <formula1>"Baixa,Média,Alta,Crítica"</formula1>
    </dataValidation>
    <dataValidation sqref="N2:N101" showErrorMessage="1" showInputMessage="1" allowBlank="1" type="list">
      <formula1>"Aberta,Em andamento,Aguardando peça,Concluída,Cancelada"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9" customWidth="1" min="3" max="3"/>
    <col width="16" customWidth="1" min="4" max="4"/>
    <col width="24" customWidth="1" min="5" max="5"/>
    <col width="18" customWidth="1" min="6" max="6"/>
    <col width="19" customWidth="1" min="7" max="7"/>
    <col width="18" customWidth="1" min="8" max="8"/>
    <col width="24" customWidth="1" min="9" max="9"/>
    <col width="16" customWidth="1" min="10" max="10"/>
    <col width="19" customWidth="1" min="11" max="11"/>
    <col width="4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 ht="28" customHeight="1">
      <c r="A1" s="13" t="inlineStr">
        <is>
          <t>Resumo | manutenção sob controle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14" t="inlineStr">
        <is>
          <t>Período inicial</t>
        </is>
      </c>
      <c r="B3" s="37" t="n">
        <v>46023</v>
      </c>
      <c r="D3" s="14" t="inlineStr">
        <is>
          <t>Período final</t>
        </is>
      </c>
      <c r="E3" s="37" t="n">
        <v>46387</v>
      </c>
    </row>
    <row r="4"/>
    <row r="5">
      <c r="A5" s="15" t="inlineStr">
        <is>
          <t>Indicadores que movem a operação</t>
        </is>
      </c>
      <c r="B5" s="16" t="n"/>
      <c r="C5" s="16" t="n"/>
      <c r="D5" s="16" t="n"/>
      <c r="E5" s="16" t="n"/>
      <c r="F5" s="16" t="n"/>
      <c r="G5" s="16" t="n"/>
      <c r="H5" s="16" t="n"/>
    </row>
    <row r="6">
      <c r="A6" s="17" t="inlineStr">
        <is>
          <t>Total de ordens</t>
        </is>
      </c>
      <c r="B6" s="18">
        <f>COUNTA('Ordens de Manutenção'!$A$2:$A$101)</f>
        <v/>
      </c>
      <c r="C6" s="17" t="inlineStr">
        <is>
          <t>Ordens concluídas</t>
        </is>
      </c>
      <c r="D6" s="18">
        <f>COUNTIF('Ordens de Manutenção'!$N$2:$N$101,"Concluída")</f>
        <v/>
      </c>
      <c r="E6" s="17" t="inlineStr">
        <is>
          <t>Ordens em aberto</t>
        </is>
      </c>
      <c r="F6" s="18">
        <f>COUNTIFS('Ordens de Manutenção'!$A$2:$A$101,"&lt;&gt;",'Ordens de Manutenção'!$N$2:$N$101,"&lt;&gt;Concluída")</f>
        <v/>
      </c>
      <c r="G6" s="17" t="inlineStr">
        <is>
          <t>Custo total</t>
        </is>
      </c>
      <c r="H6" s="41">
        <f>SUM('Ordens de Manutenção'!$Q$2:$Q$101)</f>
        <v/>
      </c>
    </row>
    <row r="7"/>
    <row r="8">
      <c r="A8" s="17" t="inlineStr">
        <is>
          <t>Custo médio por ordem</t>
        </is>
      </c>
      <c r="B8" s="41">
        <f>IFERROR(AVERAGE('Ordens de Manutenção'!$Q$2:$Q$101),0)</f>
        <v/>
      </c>
      <c r="C8" s="17" t="inlineStr">
        <is>
          <t>Percentual concluído</t>
        </is>
      </c>
      <c r="D8" s="42">
        <f>IFERROR(D6/B6,0)</f>
        <v/>
      </c>
      <c r="E8" s="17" t="inlineStr">
        <is>
          <t>Percentual dentro do SLA</t>
        </is>
      </c>
      <c r="F8" s="42">
        <f>IFERROR(COUNTIF('Ordens de Manutenção'!$U$2:$U$101,"Sim")/D6,0)</f>
        <v/>
      </c>
      <c r="G8" s="17" t="inlineStr">
        <is>
          <t>Ordens críticas</t>
        </is>
      </c>
      <c r="H8" s="18">
        <f>COUNTIF('Ordens de Manutenção'!$M$2:$M$101,"Crítica")</f>
        <v/>
      </c>
    </row>
    <row r="9"/>
    <row r="10"/>
    <row r="11">
      <c r="A11" s="15" t="inlineStr">
        <is>
          <t>Categoria: volume e custo</t>
        </is>
      </c>
      <c r="E11" s="15" t="inlineStr">
        <is>
          <t>Status: fila de trabalho</t>
        </is>
      </c>
      <c r="I11" s="15" t="inlineStr">
        <is>
          <t>Tipo: ação necessária</t>
        </is>
      </c>
    </row>
    <row r="12">
      <c r="A12" s="21" t="inlineStr">
        <is>
          <t>Categoria</t>
        </is>
      </c>
      <c r="B12" s="21" t="inlineStr">
        <is>
          <t>Ordens</t>
        </is>
      </c>
      <c r="C12" s="21" t="inlineStr">
        <is>
          <t>Custo total</t>
        </is>
      </c>
      <c r="E12" s="21" t="inlineStr">
        <is>
          <t>Status</t>
        </is>
      </c>
      <c r="F12" s="21" t="inlineStr">
        <is>
          <t>Ordens</t>
        </is>
      </c>
      <c r="G12" s="21" t="inlineStr">
        <is>
          <t>Custo total</t>
        </is>
      </c>
      <c r="I12" s="21" t="inlineStr">
        <is>
          <t>Tipo de manutenção</t>
        </is>
      </c>
      <c r="J12" s="21" t="inlineStr">
        <is>
          <t>Ordens</t>
        </is>
      </c>
      <c r="K12" s="21" t="inlineStr">
        <is>
          <t>Custo total</t>
        </is>
      </c>
    </row>
    <row r="13">
      <c r="A13" s="9" t="inlineStr">
        <is>
          <t>Elétrica</t>
        </is>
      </c>
      <c r="B13" s="9">
        <f>COUNTIF('Ordens de Manutenção'!$H$2:$H$101,A13)</f>
        <v/>
      </c>
      <c r="C13" s="39">
        <f>SUMIF('Ordens de Manutenção'!$H$2:$H$101,A13,'Ordens de Manutenção'!$Q$2:$Q$101)</f>
        <v/>
      </c>
      <c r="E13" s="9" t="inlineStr">
        <is>
          <t>Aberta</t>
        </is>
      </c>
      <c r="F13" s="9">
        <f>COUNTIF('Ordens de Manutenção'!$N$2:$N$101,E13)</f>
        <v/>
      </c>
      <c r="G13" s="39">
        <f>SUMIF('Ordens de Manutenção'!$N$2:$N$101,E13,'Ordens de Manutenção'!$Q$2:$Q$101)</f>
        <v/>
      </c>
      <c r="I13" s="9" t="inlineStr">
        <is>
          <t>Preventiva</t>
        </is>
      </c>
      <c r="J13" s="9">
        <f>COUNTIF('Ordens de Manutenção'!$G$2:$G$101,I13)</f>
        <v/>
      </c>
      <c r="K13" s="39">
        <f>SUMIF('Ordens de Manutenção'!$G$2:$G$101,I13,'Ordens de Manutenção'!$Q$2:$Q$101)</f>
        <v/>
      </c>
    </row>
    <row r="14">
      <c r="A14" s="12" t="inlineStr">
        <is>
          <t>Hidráulica</t>
        </is>
      </c>
      <c r="B14" s="12">
        <f>COUNTIF('Ordens de Manutenção'!$H$2:$H$101,A14)</f>
        <v/>
      </c>
      <c r="C14" s="40">
        <f>SUMIF('Ordens de Manutenção'!$H$2:$H$101,A14,'Ordens de Manutenção'!$Q$2:$Q$101)</f>
        <v/>
      </c>
      <c r="E14" s="12" t="inlineStr">
        <is>
          <t>Em andamento</t>
        </is>
      </c>
      <c r="F14" s="12">
        <f>COUNTIF('Ordens de Manutenção'!$N$2:$N$101,E14)</f>
        <v/>
      </c>
      <c r="G14" s="40">
        <f>SUMIF('Ordens de Manutenção'!$N$2:$N$101,E14,'Ordens de Manutenção'!$Q$2:$Q$101)</f>
        <v/>
      </c>
      <c r="I14" s="12" t="inlineStr">
        <is>
          <t>Corretiva</t>
        </is>
      </c>
      <c r="J14" s="12">
        <f>COUNTIF('Ordens de Manutenção'!$G$2:$G$101,I14)</f>
        <v/>
      </c>
      <c r="K14" s="40">
        <f>SUMIF('Ordens de Manutenção'!$G$2:$G$101,I14,'Ordens de Manutenção'!$Q$2:$Q$101)</f>
        <v/>
      </c>
    </row>
    <row r="15">
      <c r="A15" s="9" t="inlineStr">
        <is>
          <t>Civil</t>
        </is>
      </c>
      <c r="B15" s="9">
        <f>COUNTIF('Ordens de Manutenção'!$H$2:$H$101,A15)</f>
        <v/>
      </c>
      <c r="C15" s="39">
        <f>SUMIF('Ordens de Manutenção'!$H$2:$H$101,A15,'Ordens de Manutenção'!$Q$2:$Q$101)</f>
        <v/>
      </c>
      <c r="E15" s="9" t="inlineStr">
        <is>
          <t>Aguardando peça</t>
        </is>
      </c>
      <c r="F15" s="9">
        <f>COUNTIF('Ordens de Manutenção'!$N$2:$N$101,E15)</f>
        <v/>
      </c>
      <c r="G15" s="39">
        <f>SUMIF('Ordens de Manutenção'!$N$2:$N$101,E15,'Ordens de Manutenção'!$Q$2:$Q$101)</f>
        <v/>
      </c>
      <c r="I15" s="9" t="inlineStr">
        <is>
          <t>Emergencial</t>
        </is>
      </c>
      <c r="J15" s="9">
        <f>COUNTIF('Ordens de Manutenção'!$G$2:$G$101,I15)</f>
        <v/>
      </c>
      <c r="K15" s="39">
        <f>SUMIF('Ordens de Manutenção'!$G$2:$G$101,I15,'Ordens de Manutenção'!$Q$2:$Q$101)</f>
        <v/>
      </c>
    </row>
    <row r="16">
      <c r="A16" s="12" t="inlineStr">
        <is>
          <t>Climatização</t>
        </is>
      </c>
      <c r="B16" s="12">
        <f>COUNTIF('Ordens de Manutenção'!$H$2:$H$101,A16)</f>
        <v/>
      </c>
      <c r="C16" s="40">
        <f>SUMIF('Ordens de Manutenção'!$H$2:$H$101,A16,'Ordens de Manutenção'!$Q$2:$Q$101)</f>
        <v/>
      </c>
      <c r="E16" s="12" t="inlineStr">
        <is>
          <t>Concluída</t>
        </is>
      </c>
      <c r="F16" s="12">
        <f>COUNTIF('Ordens de Manutenção'!$N$2:$N$101,E16)</f>
        <v/>
      </c>
      <c r="G16" s="40">
        <f>SUMIF('Ordens de Manutenção'!$N$2:$N$101,E16,'Ordens de Manutenção'!$Q$2:$Q$101)</f>
        <v/>
      </c>
    </row>
    <row r="17">
      <c r="A17" s="9" t="inlineStr">
        <is>
          <t>Elevadores</t>
        </is>
      </c>
      <c r="B17" s="9">
        <f>COUNTIF('Ordens de Manutenção'!$H$2:$H$101,A17)</f>
        <v/>
      </c>
      <c r="C17" s="39">
        <f>SUMIF('Ordens de Manutenção'!$H$2:$H$101,A17,'Ordens de Manutenção'!$Q$2:$Q$101)</f>
        <v/>
      </c>
      <c r="E17" s="9" t="inlineStr">
        <is>
          <t>Cancelada</t>
        </is>
      </c>
      <c r="F17" s="9">
        <f>COUNTIF('Ordens de Manutenção'!$N$2:$N$101,E17)</f>
        <v/>
      </c>
      <c r="G17" s="39">
        <f>SUMIF('Ordens de Manutenção'!$N$2:$N$101,E17,'Ordens de Manutenção'!$Q$2:$Q$101)</f>
        <v/>
      </c>
    </row>
    <row r="18">
      <c r="A18" s="12" t="inlineStr">
        <is>
          <t>Segurança</t>
        </is>
      </c>
      <c r="B18" s="12">
        <f>COUNTIF('Ordens de Manutenção'!$H$2:$H$101,A18)</f>
        <v/>
      </c>
      <c r="C18" s="40">
        <f>SUMIF('Ordens de Manutenção'!$H$2:$H$101,A18,'Ordens de Manutenção'!$Q$2:$Q$101)</f>
        <v/>
      </c>
    </row>
    <row r="19"/>
    <row r="20"/>
    <row r="21">
      <c r="A21" s="15" t="inlineStr">
        <is>
          <t>Edificação/bloco: foco da gestão</t>
        </is>
      </c>
      <c r="E21" s="15" t="inlineStr">
        <is>
          <t>Aberturas mensais ainda pendentes</t>
        </is>
      </c>
    </row>
    <row r="22">
      <c r="A22" s="21" t="inlineStr">
        <is>
          <t>Edificação/Bloco</t>
        </is>
      </c>
      <c r="B22" s="21" t="inlineStr">
        <is>
          <t>Ordens</t>
        </is>
      </c>
      <c r="C22" s="21" t="inlineStr">
        <is>
          <t>Custo total</t>
        </is>
      </c>
      <c r="E22" s="21" t="inlineStr">
        <is>
          <t>Mês</t>
        </is>
      </c>
      <c r="F22" s="21" t="inlineStr">
        <is>
          <t>Ordens abertas</t>
        </is>
      </c>
    </row>
    <row r="23">
      <c r="A23" s="22" t="inlineStr">
        <is>
          <t>Torre Paulista - SP</t>
        </is>
      </c>
      <c r="B23" s="9">
        <f>COUNTIF('Ordens de Manutenção'!$E$2:$E$101,A23)</f>
        <v/>
      </c>
      <c r="C23" s="39">
        <f>SUMIF('Ordens de Manutenção'!$E$2:$E$101,A23,'Ordens de Manutenção'!$Q$2:$Q$101)</f>
        <v/>
      </c>
      <c r="E23" s="43" t="n">
        <v>46023</v>
      </c>
      <c r="F23" s="9">
        <f>COUNTIFS('Ordens de Manutenção'!$B$2:$B$101,"&gt;="&amp;E23,'Ordens de Manutenção'!$B$2:$B$101,"&lt;"&amp;E24,'Ordens de Manutenção'!$A$2:$A$101,"&lt;&gt;",'Ordens de Manutenção'!$N$2:$N$101,"&lt;&gt;Concluída")</f>
        <v/>
      </c>
    </row>
    <row r="24">
      <c r="A24" s="24" t="inlineStr">
        <is>
          <t>Edifício Carioca - RJ</t>
        </is>
      </c>
      <c r="B24" s="12">
        <f>COUNTIF('Ordens de Manutenção'!$E$2:$E$101,A24)</f>
        <v/>
      </c>
      <c r="C24" s="40">
        <f>SUMIF('Ordens de Manutenção'!$E$2:$E$101,A24,'Ordens de Manutenção'!$Q$2:$Q$101)</f>
        <v/>
      </c>
      <c r="E24" s="44" t="n">
        <v>46054</v>
      </c>
      <c r="F24" s="12">
        <f>COUNTIFS('Ordens de Manutenção'!$B$2:$B$101,"&gt;="&amp;E24,'Ordens de Manutenção'!$B$2:$B$101,"&lt;"&amp;E25,'Ordens de Manutenção'!$A$2:$A$101,"&lt;&gt;",'Ordens de Manutenção'!$N$2:$N$101,"&lt;&gt;Concluída")</f>
        <v/>
      </c>
    </row>
    <row r="25">
      <c r="A25" s="22" t="inlineStr">
        <is>
          <t>Centro Minas - BH</t>
        </is>
      </c>
      <c r="B25" s="9">
        <f>COUNTIF('Ordens de Manutenção'!$E$2:$E$101,A25)</f>
        <v/>
      </c>
      <c r="C25" s="39">
        <f>SUMIF('Ordens de Manutenção'!$E$2:$E$101,A25,'Ordens de Manutenção'!$Q$2:$Q$101)</f>
        <v/>
      </c>
      <c r="E25" s="43" t="n">
        <v>46082</v>
      </c>
      <c r="F25" s="9">
        <f>COUNTIFS('Ordens de Manutenção'!$B$2:$B$101,"&gt;="&amp;E25,'Ordens de Manutenção'!$B$2:$B$101,"&lt;"&amp;E26,'Ordens de Manutenção'!$A$2:$A$101,"&lt;&gt;",'Ordens de Manutenção'!$N$2:$N$101,"&lt;&gt;Concluída")</f>
        <v/>
      </c>
    </row>
    <row r="26">
      <c r="A26" s="24" t="inlineStr">
        <is>
          <t>Bloco Iguaçu - Curitiba</t>
        </is>
      </c>
      <c r="B26" s="12">
        <f>COUNTIF('Ordens de Manutenção'!$E$2:$E$101,A26)</f>
        <v/>
      </c>
      <c r="C26" s="40">
        <f>SUMIF('Ordens de Manutenção'!$E$2:$E$101,A26,'Ordens de Manutenção'!$Q$2:$Q$101)</f>
        <v/>
      </c>
      <c r="E26" s="44" t="n">
        <v>46113</v>
      </c>
      <c r="F26" s="12">
        <f>COUNTIFS('Ordens de Manutenção'!$B$2:$B$101,"&gt;="&amp;E26,'Ordens de Manutenção'!$B$2:$B$101,"&lt;"&amp;E27,'Ordens de Manutenção'!$A$2:$A$101,"&lt;&gt;",'Ordens de Manutenção'!$N$2:$N$101,"&lt;&gt;Concluída")</f>
        <v/>
      </c>
    </row>
    <row r="27">
      <c r="A27" s="22" t="inlineStr">
        <is>
          <t>Torre Guaíba - POA</t>
        </is>
      </c>
      <c r="B27" s="9">
        <f>COUNTIF('Ordens de Manutenção'!$E$2:$E$101,A27)</f>
        <v/>
      </c>
      <c r="C27" s="39">
        <f>SUMIF('Ordens de Manutenção'!$E$2:$E$101,A27,'Ordens de Manutenção'!$Q$2:$Q$101)</f>
        <v/>
      </c>
      <c r="E27" s="43" t="n">
        <v>46143</v>
      </c>
      <c r="F27" s="9">
        <f>COUNTIFS('Ordens de Manutenção'!$B$2:$B$101,"&gt;="&amp;E27,'Ordens de Manutenção'!$B$2:$B$101,"&lt;"&amp;E28,'Ordens de Manutenção'!$A$2:$A$101,"&lt;&gt;",'Ordens de Manutenção'!$N$2:$N$101,"&lt;&gt;Concluída")</f>
        <v/>
      </c>
    </row>
    <row r="28">
      <c r="A28" s="24" t="inlineStr">
        <is>
          <t>Centro Salvador - BA</t>
        </is>
      </c>
      <c r="B28" s="12">
        <f>COUNTIF('Ordens de Manutenção'!$E$2:$E$101,A28)</f>
        <v/>
      </c>
      <c r="C28" s="40">
        <f>SUMIF('Ordens de Manutenção'!$E$2:$E$101,A28,'Ordens de Manutenção'!$Q$2:$Q$101)</f>
        <v/>
      </c>
      <c r="E28" s="44" t="n">
        <v>46174</v>
      </c>
      <c r="F28" s="12">
        <f>COUNTIFS('Ordens de Manutenção'!$B$2:$B$101,"&gt;="&amp;E28,'Ordens de Manutenção'!$B$2:$B$101,"&lt;"&amp;E29,'Ordens de Manutenção'!$A$2:$A$101,"&lt;&gt;",'Ordens de Manutenção'!$N$2:$N$101,"&lt;&gt;Concluída")</f>
        <v/>
      </c>
    </row>
    <row r="29">
      <c r="A29" s="22" t="inlineStr">
        <is>
          <t>Bloco Capibaribe - Recife</t>
        </is>
      </c>
      <c r="B29" s="9">
        <f>COUNTIF('Ordens de Manutenção'!$E$2:$E$101,A29)</f>
        <v/>
      </c>
      <c r="C29" s="39">
        <f>SUMIF('Ordens de Manutenção'!$E$2:$E$101,A29,'Ordens de Manutenção'!$Q$2:$Q$101)</f>
        <v/>
      </c>
      <c r="E29" s="43" t="n">
        <v>46204</v>
      </c>
      <c r="F29" s="9">
        <f>COUNTIFS('Ordens de Manutenção'!$B$2:$B$101,"&gt;="&amp;E29,'Ordens de Manutenção'!$B$2:$B$101,"&lt;"&amp;E30,'Ordens de Manutenção'!$A$2:$A$101,"&lt;&gt;",'Ordens de Manutenção'!$N$2:$N$101,"&lt;&gt;Concluída")</f>
        <v/>
      </c>
    </row>
    <row r="30">
      <c r="A30" s="24" t="inlineStr">
        <is>
          <t>Torre Atlântico - Fortaleza</t>
        </is>
      </c>
      <c r="B30" s="12">
        <f>COUNTIF('Ordens de Manutenção'!$E$2:$E$101,A30)</f>
        <v/>
      </c>
      <c r="C30" s="40">
        <f>SUMIF('Ordens de Manutenção'!$E$2:$E$101,A30,'Ordens de Manutenção'!$Q$2:$Q$101)</f>
        <v/>
      </c>
      <c r="E30" s="44" t="n">
        <v>46235</v>
      </c>
      <c r="F30" s="12">
        <f>COUNTIFS('Ordens de Manutenção'!$B$2:$B$101,"&gt;="&amp;E30,'Ordens de Manutenção'!$B$2:$B$101,"&lt;"&amp;E31,'Ordens de Manutenção'!$A$2:$A$101,"&lt;&gt;",'Ordens de Manutenção'!$N$2:$N$101,"&lt;&gt;Concluída")</f>
        <v/>
      </c>
    </row>
    <row r="31">
      <c r="A31" s="22" t="inlineStr">
        <is>
          <t>Complexo Planalto - Brasília</t>
        </is>
      </c>
      <c r="B31" s="9">
        <f>COUNTIF('Ordens de Manutenção'!$E$2:$E$101,A31)</f>
        <v/>
      </c>
      <c r="C31" s="39">
        <f>SUMIF('Ordens de Manutenção'!$E$2:$E$101,A31,'Ordens de Manutenção'!$Q$2:$Q$101)</f>
        <v/>
      </c>
      <c r="E31" s="43" t="n">
        <v>46266</v>
      </c>
      <c r="F31" s="9">
        <f>COUNTIFS('Ordens de Manutenção'!$B$2:$B$101,"&gt;="&amp;E31,'Ordens de Manutenção'!$B$2:$B$101,"&lt;"&amp;E32,'Ordens de Manutenção'!$A$2:$A$101,"&lt;&gt;",'Ordens de Manutenção'!$N$2:$N$101,"&lt;&gt;Concluída")</f>
        <v/>
      </c>
    </row>
    <row r="32">
      <c r="A32" s="24" t="inlineStr">
        <is>
          <t>Edifício Campinas - SP</t>
        </is>
      </c>
      <c r="B32" s="12">
        <f>COUNTIF('Ordens de Manutenção'!$E$2:$E$101,A32)</f>
        <v/>
      </c>
      <c r="C32" s="40">
        <f>SUMIF('Ordens de Manutenção'!$E$2:$E$101,A32,'Ordens de Manutenção'!$Q$2:$Q$101)</f>
        <v/>
      </c>
      <c r="E32" s="44" t="n">
        <v>46296</v>
      </c>
      <c r="F32" s="12">
        <f>COUNTIFS('Ordens de Manutenção'!$B$2:$B$101,"&gt;="&amp;E32,'Ordens de Manutenção'!$B$2:$B$101,"&lt;"&amp;E33,'Ordens de Manutenção'!$A$2:$A$101,"&lt;&gt;",'Ordens de Manutenção'!$N$2:$N$101,"&lt;&gt;Concluída")</f>
        <v/>
      </c>
    </row>
    <row r="33">
      <c r="E33" s="43" t="n">
        <v>46327</v>
      </c>
      <c r="F33" s="9">
        <f>COUNTIFS('Ordens de Manutenção'!$B$2:$B$101,"&gt;="&amp;E33,'Ordens de Manutenção'!$B$2:$B$101,"&lt;"&amp;E34,'Ordens de Manutenção'!$A$2:$A$101,"&lt;&gt;",'Ordens de Manutenção'!$N$2:$N$101,"&lt;&gt;Concluída")</f>
        <v/>
      </c>
    </row>
    <row r="34">
      <c r="E34" s="44" t="n">
        <v>46357</v>
      </c>
      <c r="F34" s="12">
        <f>COUNTIFS('Ordens de Manutenção'!$B$2:$B$101,"&gt;="&amp;E34,'Ordens de Manutenção'!$B$2:$B$101,"&lt;="&amp;$E$3,'Ordens de Manutenção'!$A$2:$A$101,"&lt;&gt;",'Ordens de Manutenção'!$N$2:$N$101,"&lt;&gt;Concluída")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16" customWidth="1" min="3" max="3"/>
    <col width="16" customWidth="1" min="4" max="4"/>
    <col width="4" customWidth="1" min="5" max="5"/>
    <col width="21" customWidth="1" min="6" max="6"/>
    <col width="16" customWidth="1" min="7" max="7"/>
    <col width="24" customWidth="1" min="8" max="8"/>
    <col width="22" customWidth="1" min="9" max="9"/>
  </cols>
  <sheetData>
    <row r="1" ht="28" customHeight="1">
      <c r="A1" s="13" t="inlineStr">
        <is>
          <t>Instruções | abra, acompanhe e encerre sem perder prazo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>
      <c r="F2" s="21" t="inlineStr">
        <is>
          <t>Prioridade</t>
        </is>
      </c>
      <c r="G2" s="21" t="inlineStr">
        <is>
          <t>SLA (dias)</t>
        </is>
      </c>
    </row>
    <row r="3">
      <c r="A3" s="15" t="inlineStr">
        <is>
          <t>Objetivo</t>
        </is>
      </c>
      <c r="F3" s="9" t="inlineStr">
        <is>
          <t>Baixa</t>
        </is>
      </c>
      <c r="G3" s="9" t="n">
        <v>10</v>
      </c>
    </row>
    <row r="4" ht="42" customHeight="1">
      <c r="A4" s="26" t="inlineStr">
        <is>
          <t>Centralize as ordens de manutenção predial, acompanhe custos, priorize riscos e tome decisões rápidas com base em prazo, status e evidências.</t>
        </is>
      </c>
      <c r="B4" s="27" t="n"/>
      <c r="C4" s="27" t="n"/>
      <c r="D4" s="28" t="n"/>
      <c r="F4" s="12" t="inlineStr">
        <is>
          <t>Média</t>
        </is>
      </c>
      <c r="G4" s="12" t="n">
        <v>5</v>
      </c>
    </row>
    <row r="5">
      <c r="F5" s="9" t="inlineStr">
        <is>
          <t>Alta</t>
        </is>
      </c>
      <c r="G5" s="9" t="n">
        <v>2</v>
      </c>
    </row>
    <row r="6">
      <c r="A6" s="15" t="inlineStr">
        <is>
          <t>Fluxo recomendado</t>
        </is>
      </c>
      <c r="F6" s="12" t="inlineStr">
        <is>
          <t>Crítica</t>
        </is>
      </c>
      <c r="G6" s="12" t="n">
        <v>1</v>
      </c>
    </row>
    <row r="7">
      <c r="A7" s="21" t="inlineStr">
        <is>
          <t>Etapa</t>
        </is>
      </c>
      <c r="B7" s="21" t="inlineStr">
        <is>
          <t>Ação prática</t>
        </is>
      </c>
    </row>
    <row r="8" ht="32" customHeight="1">
      <c r="A8" s="22" t="inlineStr">
        <is>
          <t>1. Abertura</t>
        </is>
      </c>
      <c r="B8" s="22" t="inlineStr">
        <is>
          <t>Registre local, descrição objetiva, prioridade, responsável e data prevista.</t>
        </is>
      </c>
    </row>
    <row r="9" ht="32" customHeight="1">
      <c r="A9" s="24" t="inlineStr">
        <is>
          <t>2. Priorização</t>
        </is>
      </c>
      <c r="B9" s="24" t="inlineStr">
        <is>
          <t>Classifique o impacto. Use Crítica para risco imediato à operação, pessoas ou patrimônio.</t>
        </is>
      </c>
      <c r="F9" s="21" t="inlineStr">
        <is>
          <t>Status</t>
        </is>
      </c>
      <c r="G9" s="21" t="inlineStr">
        <is>
          <t>Categorias</t>
        </is>
      </c>
      <c r="H9" s="21" t="inlineStr">
        <is>
          <t>Tipos de manutenção</t>
        </is>
      </c>
      <c r="I9" s="21" t="inlineStr">
        <is>
          <t>Responsáveis</t>
        </is>
      </c>
    </row>
    <row r="10" ht="32" customHeight="1">
      <c r="A10" s="22" t="inlineStr">
        <is>
          <t>3. Aprovação</t>
        </is>
      </c>
      <c r="B10" s="22" t="inlineStr">
        <is>
          <t>Confirme orçamento, fornecedor, contrato e autorização antes de iniciar o serviço.</t>
        </is>
      </c>
      <c r="F10" s="9" t="inlineStr">
        <is>
          <t>Aberta</t>
        </is>
      </c>
      <c r="G10" s="9" t="inlineStr">
        <is>
          <t>Elétrica</t>
        </is>
      </c>
      <c r="H10" s="9" t="inlineStr">
        <is>
          <t>Preventiva</t>
        </is>
      </c>
      <c r="I10" s="9" t="inlineStr">
        <is>
          <t>João Silva</t>
        </is>
      </c>
    </row>
    <row r="11" ht="32" customHeight="1">
      <c r="A11" s="24" t="inlineStr">
        <is>
          <t>4. Execução</t>
        </is>
      </c>
      <c r="B11" s="24" t="inlineStr">
        <is>
          <t>Atualize status, custos de material, mão de obra e pendências de peça.</t>
        </is>
      </c>
      <c r="F11" s="12" t="inlineStr">
        <is>
          <t>Em andamento</t>
        </is>
      </c>
      <c r="G11" s="12" t="inlineStr">
        <is>
          <t>Hidráulica</t>
        </is>
      </c>
      <c r="H11" s="12" t="inlineStr">
        <is>
          <t>Corretiva</t>
        </is>
      </c>
      <c r="I11" s="12" t="inlineStr">
        <is>
          <t>Maria Oliveira</t>
        </is>
      </c>
    </row>
    <row r="12" ht="32" customHeight="1">
      <c r="A12" s="22" t="inlineStr">
        <is>
          <t>5. Conferência da NF-e</t>
        </is>
      </c>
      <c r="B12" s="22" t="inlineStr">
        <is>
          <t>Valide CNPJ, NF-e, serviço entregue, valores e vínculo com o contrato.</t>
        </is>
      </c>
      <c r="F12" s="9" t="inlineStr">
        <is>
          <t>Aguardando peça</t>
        </is>
      </c>
      <c r="G12" s="9" t="inlineStr">
        <is>
          <t>Civil</t>
        </is>
      </c>
      <c r="H12" s="9" t="inlineStr">
        <is>
          <t>Emergencial</t>
        </is>
      </c>
      <c r="I12" s="9" t="inlineStr">
        <is>
          <t>Pedro Santos</t>
        </is>
      </c>
    </row>
    <row r="13" ht="32" customHeight="1">
      <c r="A13" s="24" t="inlineStr">
        <is>
          <t>6. Encerramento</t>
        </is>
      </c>
      <c r="B13" s="24" t="inlineStr">
        <is>
          <t>Informe data de conclusão, registre evidências e confirme o atendimento dentro do SLA.</t>
        </is>
      </c>
      <c r="F13" s="12" t="inlineStr">
        <is>
          <t>Concluída</t>
        </is>
      </c>
      <c r="G13" s="12" t="inlineStr">
        <is>
          <t>Climatização</t>
        </is>
      </c>
      <c r="H13" s="12" t="inlineStr"/>
      <c r="I13" s="12" t="inlineStr">
        <is>
          <t>Ana Souza</t>
        </is>
      </c>
    </row>
    <row r="14">
      <c r="F14" s="9" t="inlineStr">
        <is>
          <t>Cancelada</t>
        </is>
      </c>
      <c r="G14" s="9" t="inlineStr">
        <is>
          <t>Elevadores</t>
        </is>
      </c>
      <c r="H14" s="9" t="inlineStr"/>
      <c r="I14" s="9" t="inlineStr">
        <is>
          <t>Carlos Pereira</t>
        </is>
      </c>
    </row>
    <row r="15">
      <c r="F15" s="12" t="inlineStr"/>
      <c r="G15" s="12" t="inlineStr">
        <is>
          <t>Segurança</t>
        </is>
      </c>
      <c r="H15" s="12" t="inlineStr"/>
      <c r="I15" s="12" t="inlineStr">
        <is>
          <t>Juliana Costa</t>
        </is>
      </c>
    </row>
    <row r="16">
      <c r="A16" s="15" t="inlineStr">
        <is>
          <t>Preenchimento que evita retrabalho</t>
        </is>
      </c>
    </row>
    <row r="17" ht="38" customHeight="1">
      <c r="A17" s="26" t="inlineStr">
        <is>
          <t>Preencha os campos amarelos na planilha de ordens. Custos, dias em aberto, SLA e atendimento são calculados automaticamente. Não apague as fórmulas nas colunas de resultado.</t>
        </is>
      </c>
      <c r="B17" s="29" t="n"/>
      <c r="C17" s="29" t="n"/>
      <c r="D17" s="30" t="n"/>
    </row>
    <row r="18">
      <c r="A18" s="31" t="n"/>
      <c r="B18" s="32" t="n"/>
      <c r="C18" s="32" t="n"/>
      <c r="D18" s="33" t="n"/>
      <c r="F18" s="34" t="inlineStr">
        <is>
          <t>Dica de gestão</t>
        </is>
      </c>
    </row>
    <row r="19">
      <c r="F19" s="26" t="inlineStr">
        <is>
          <t>Atualize o status ao fim de cada etapa. Ordem sem data de conclusão continua consumindo prazo e aparece como pendência no painel.</t>
        </is>
      </c>
      <c r="G19" s="29" t="n"/>
      <c r="H19" s="29" t="n"/>
      <c r="I19" s="30" t="n"/>
    </row>
    <row r="20">
      <c r="A20" s="15" t="inlineStr">
        <is>
          <t>Atenção a dados e documentos</t>
        </is>
      </c>
      <c r="F20" s="35" t="n"/>
      <c r="I20" s="36" t="n"/>
    </row>
    <row r="21" ht="42" customHeight="1">
      <c r="A21" s="26" t="inlineStr">
        <is>
          <t>Registre CNPJ, NF-e, contratos e fornecedores com critério. Restrinja o acesso a dados pessoais, mantenha somente o necessário e trate informações conforme LGPD e orientações da ANPD.</t>
        </is>
      </c>
      <c r="B21" s="29" t="n"/>
      <c r="C21" s="29" t="n"/>
      <c r="D21" s="30" t="n"/>
      <c r="F21" s="31" t="n"/>
      <c r="G21" s="32" t="n"/>
      <c r="H21" s="32" t="n"/>
      <c r="I21" s="33" t="n"/>
    </row>
    <row r="22">
      <c r="A22" s="31" t="n"/>
      <c r="B22" s="32" t="n"/>
      <c r="C22" s="32" t="n"/>
      <c r="D22" s="33" t="n"/>
    </row>
  </sheetData>
  <mergeCells count="5">
    <mergeCell ref="A1:I1"/>
    <mergeCell ref="A4:D4"/>
    <mergeCell ref="A17:D18"/>
    <mergeCell ref="A21:D22"/>
    <mergeCell ref="F19:I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2026-09-06T21:49:05Z</dcterms:created>
  <dcterms:modified xmlns:dcterms="http://purl.org/dc/terms/" xmlns:xsi="http://www.w3.org/2001/XMLSchema-instance" xsi:type="dcterms:W3CDTF">2026-09-06T21:49:05Z</dcterms:modified>
</cp:coreProperties>
</file>