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çamentos" sheetId="1" state="visible" r:id="rId1"/>
    <sheet xmlns:r="http://schemas.openxmlformats.org/officeDocument/2006/relationships" name="Resumo Diário" sheetId="2" state="visible" r:id="rId2"/>
    <sheet xmlns:r="http://schemas.openxmlformats.org/officeDocument/2006/relationships" name="Categoria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'Lançamentos'!$A$1:$P$101</definedName>
    <definedName name="_xlnm._FilterDatabase" localSheetId="2" hidden="1">'Categorias'!$A$1:$D$101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.##0,00"/>
    <numFmt numFmtId="166" formatCode="0,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334155"/>
      <sz val="10"/>
    </font>
    <font>
      <name val="Calibri"/>
      <b val="1"/>
      <color rgb="00FFFFFF"/>
      <sz val="16"/>
    </font>
    <font>
      <name val="Calibri"/>
      <color rgb="0064748B"/>
      <sz val="10"/>
    </font>
    <font>
      <name val="Calibri"/>
      <b val="1"/>
      <color rgb="00334155"/>
      <sz val="10"/>
    </font>
  </fonts>
  <fills count="7">
    <fill>
      <patternFill/>
    </fill>
    <fill>
      <patternFill patternType="gray125"/>
    </fill>
    <fill>
      <patternFill patternType="solid">
        <fgColor rgb="00334155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EA580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right" vertical="center"/>
    </xf>
    <xf numFmtId="0" fontId="3" fillId="2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1" fillId="6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4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1" fillId="6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16A34A"/>
        <sz val="10"/>
      </font>
      <fill>
        <patternFill patternType="solid">
          <fgColor rgb="00DCFCE7"/>
        </patternFill>
      </fill>
    </dxf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Evolução do saldo acumulado</a:t>
            </a:r>
          </a:p>
        </rich>
      </tx>
    </title>
    <plotArea>
      <lineChart>
        <grouping val="standard"/>
        <ser>
          <idx val="0"/>
          <order val="0"/>
          <tx>
            <strRef>
              <f>'Resumo Diário'!E12</f>
            </strRef>
          </tx>
          <spPr>
            <a:ln xmlns:a="http://schemas.openxmlformats.org/drawingml/2006/main" w="28575">
              <a:solidFill>
                <a:srgbClr val="EA580C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 Diário'!$A$13:$A$22</f>
            </numRef>
          </cat>
          <val>
            <numRef>
              <f>'Resumo Diário'!$E$13:$E$22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Saldo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Receitas versus despesas por dia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 Diário'!B12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'Resumo Diário'!$A$13:$A$22</f>
            </numRef>
          </cat>
          <val>
            <numRef>
              <f>'Resumo Diário'!$B$13:$B$22</f>
            </numRef>
          </val>
        </ser>
        <ser>
          <idx val="1"/>
          <order val="1"/>
          <tx>
            <strRef>
              <f>'Resumo Diário'!C12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'Resumo Diário'!$A$13:$A$22</f>
            </numRef>
          </cat>
          <val>
            <numRef>
              <f>'Resumo Diário'!$C$13:$C$22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Despesas por categoria</a:t>
            </a:r>
          </a:p>
        </rich>
      </tx>
    </title>
    <plotArea>
      <pieChart>
        <varyColors val="1"/>
        <ser>
          <idx val="0"/>
          <order val="0"/>
          <tx>
            <strRef>
              <f>'Resumo Diário'!I12</f>
            </strRef>
          </tx>
          <spPr>
            <a:solidFill xmlns:a="http://schemas.openxmlformats.org/drawingml/2006/main">
              <a:srgbClr val="EA580C"/>
            </a:solidFill>
            <a:ln xmlns:a="http://schemas.openxmlformats.org/drawingml/2006/main">
              <a:prstDash val="solid"/>
            </a:ln>
          </spPr>
          <cat>
            <numRef>
              <f>'Resumo Diário'!$H$13:$H$23</f>
            </numRef>
          </cat>
          <val>
            <numRef>
              <f>'Resumo Diário'!$I$13:$I$23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24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41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3" customWidth="1" min="3" max="3"/>
    <col width="31" customWidth="1" min="4" max="4"/>
    <col width="20" customWidth="1" min="5" max="5"/>
    <col width="20" customWidth="1" min="6" max="6"/>
    <col width="22" customWidth="1" min="7" max="7"/>
    <col width="20" customWidth="1" min="8" max="8"/>
    <col width="18" customWidth="1" min="9" max="9"/>
    <col width="22" customWidth="1" min="10" max="10"/>
    <col width="18" customWidth="1" min="11" max="11"/>
    <col width="14" customWidth="1" min="12" max="12"/>
    <col width="24" customWidth="1" min="13" max="13"/>
    <col width="32" customWidth="1" min="14" max="14"/>
    <col width="13" customWidth="1" min="15" max="15"/>
    <col width="17" customWidth="1" min="16" max="16"/>
  </cols>
  <sheetData>
    <row r="1" ht="28" customHeight="1">
      <c r="A1" s="1" t="inlineStr">
        <is>
          <t>ID</t>
        </is>
      </c>
      <c r="B1" s="1" t="inlineStr">
        <is>
          <t>Data</t>
        </is>
      </c>
      <c r="C1" s="1" t="inlineStr">
        <is>
          <t>Tipo</t>
        </is>
      </c>
      <c r="D1" s="1" t="inlineStr">
        <is>
          <t>Descrição</t>
        </is>
      </c>
      <c r="E1" s="1" t="inlineStr">
        <is>
          <t>Categoria</t>
        </is>
      </c>
      <c r="F1" s="1" t="inlineStr">
        <is>
          <t>Subcategoria</t>
        </is>
      </c>
      <c r="G1" s="1" t="inlineStr">
        <is>
          <t>Forma de pagamento</t>
        </is>
      </c>
      <c r="H1" s="1" t="inlineStr">
        <is>
          <t>Conta/Carteira</t>
        </is>
      </c>
      <c r="I1" s="1" t="inlineStr">
        <is>
          <t>Valor bruto (R$)</t>
        </is>
      </c>
      <c r="J1" s="1" t="inlineStr">
        <is>
          <t>Taxas/Descontos (R$)</t>
        </is>
      </c>
      <c r="K1" s="1" t="inlineStr">
        <is>
          <t>Valor líquido (R$)</t>
        </is>
      </c>
      <c r="L1" s="1" t="inlineStr">
        <is>
          <t>Status</t>
        </is>
      </c>
      <c r="M1" s="1" t="inlineStr">
        <is>
          <t>Centro de custo</t>
        </is>
      </c>
      <c r="N1" s="1" t="inlineStr">
        <is>
          <t>Observações</t>
        </is>
      </c>
      <c r="O1" s="1" t="inlineStr">
        <is>
          <t>Mês/Ano</t>
        </is>
      </c>
      <c r="P1" s="1" t="inlineStr">
        <is>
          <t>Tipo padrão</t>
        </is>
      </c>
    </row>
    <row r="2">
      <c r="A2" s="2">
        <f>IF(B2="","",ROW()-1)</f>
        <v/>
      </c>
      <c r="B2" s="3" t="n">
        <v>46296</v>
      </c>
      <c r="C2" s="4" t="inlineStr">
        <is>
          <t>Receita</t>
        </is>
      </c>
      <c r="D2" s="5" t="inlineStr">
        <is>
          <t>João Silva - recebimento de serviço em São Paulo</t>
        </is>
      </c>
      <c r="E2" s="5" t="inlineStr">
        <is>
          <t>Serviços prestados</t>
        </is>
      </c>
      <c r="F2" s="5" t="inlineStr">
        <is>
          <t>Consultoria</t>
        </is>
      </c>
      <c r="G2" s="4" t="inlineStr">
        <is>
          <t>PIX</t>
        </is>
      </c>
      <c r="H2" s="4" t="inlineStr">
        <is>
          <t>Conta corrente</t>
        </is>
      </c>
      <c r="I2" s="6" t="n">
        <v>2500</v>
      </c>
      <c r="J2" s="6" t="n">
        <v>0</v>
      </c>
      <c r="K2" s="7">
        <f>IF(I2="","",IFERROR(I2-J2,0))</f>
        <v/>
      </c>
      <c r="L2" s="4" t="inlineStr">
        <is>
          <t>Operações - São Paulo</t>
        </is>
      </c>
      <c r="M2" s="5" t="inlineStr">
        <is>
          <t>Serviço concluído e conferido</t>
        </is>
      </c>
      <c r="N2" s="5" t="n"/>
      <c r="O2" s="2">
        <f>IF(B2="","",TEXT(B2,"mm/aaaa"))</f>
        <v/>
      </c>
      <c r="P2" s="2">
        <f>IF(E2="","",IFERROR(VLOOKUP(E2,'Categorias'!$A$2:$D$101,2,FALSE),"Não classificado"))</f>
        <v/>
      </c>
    </row>
    <row r="3">
      <c r="A3" s="8">
        <f>IF(B3="","",ROW()-1)</f>
        <v/>
      </c>
      <c r="B3" s="3" t="n">
        <v>46297</v>
      </c>
      <c r="C3" s="4" t="inlineStr">
        <is>
          <t>Despesa</t>
        </is>
      </c>
      <c r="D3" s="5" t="inlineStr">
        <is>
          <t>Maria Oliveira - supermercado no Rio de Janeiro</t>
        </is>
      </c>
      <c r="E3" s="5" t="inlineStr">
        <is>
          <t>Alimentação</t>
        </is>
      </c>
      <c r="F3" s="5" t="inlineStr">
        <is>
          <t>Supermercado</t>
        </is>
      </c>
      <c r="G3" s="4" t="inlineStr">
        <is>
          <t>Cartão de débito</t>
        </is>
      </c>
      <c r="H3" s="4" t="inlineStr">
        <is>
          <t>Conta corrente</t>
        </is>
      </c>
      <c r="I3" s="6" t="n">
        <v>386.4</v>
      </c>
      <c r="J3" s="6" t="n">
        <v>0</v>
      </c>
      <c r="K3" s="9">
        <f>IF(I3="","",IFERROR(I3-J3,0))</f>
        <v/>
      </c>
      <c r="L3" s="4" t="inlineStr">
        <is>
          <t>Administrativo - Rio de Janeiro</t>
        </is>
      </c>
      <c r="M3" s="5" t="inlineStr">
        <is>
          <t>Compra de itens para escritório</t>
        </is>
      </c>
      <c r="N3" s="5" t="n"/>
      <c r="O3" s="8">
        <f>IF(B3="","",TEXT(B3,"mm/aaaa"))</f>
        <v/>
      </c>
      <c r="P3" s="8">
        <f>IF(E3="","",IFERROR(VLOOKUP(E3,'Categorias'!$A$2:$D$101,2,FALSE),"Não classificado"))</f>
        <v/>
      </c>
    </row>
    <row r="4">
      <c r="A4" s="2">
        <f>IF(B4="","",ROW()-1)</f>
        <v/>
      </c>
      <c r="B4" s="3" t="n">
        <v>46298</v>
      </c>
      <c r="C4" s="4" t="inlineStr">
        <is>
          <t>Despesa</t>
        </is>
      </c>
      <c r="D4" s="5" t="inlineStr">
        <is>
          <t>Pedro Santos - combustível em Belo Horizonte</t>
        </is>
      </c>
      <c r="E4" s="5" t="inlineStr">
        <is>
          <t>Transporte</t>
        </is>
      </c>
      <c r="F4" s="5" t="inlineStr">
        <is>
          <t>Combustível</t>
        </is>
      </c>
      <c r="G4" s="4" t="inlineStr">
        <is>
          <t>Cartão de crédito</t>
        </is>
      </c>
      <c r="H4" s="4" t="inlineStr">
        <is>
          <t>Carteira digital</t>
        </is>
      </c>
      <c r="I4" s="6" t="n">
        <v>220</v>
      </c>
      <c r="J4" s="6" t="n">
        <v>0</v>
      </c>
      <c r="K4" s="7">
        <f>IF(I4="","",IFERROR(I4-J4,0))</f>
        <v/>
      </c>
      <c r="L4" s="4" t="inlineStr">
        <is>
          <t>Operações - Belo Horizonte</t>
        </is>
      </c>
      <c r="M4" s="5" t="inlineStr">
        <is>
          <t>Abastecimento de veículo</t>
        </is>
      </c>
      <c r="N4" s="5" t="n"/>
      <c r="O4" s="2">
        <f>IF(B4="","",TEXT(B4,"mm/aaaa"))</f>
        <v/>
      </c>
      <c r="P4" s="2">
        <f>IF(E4="","",IFERROR(VLOOKUP(E4,'Categorias'!$A$2:$D$101,2,FALSE),"Não classificado"))</f>
        <v/>
      </c>
    </row>
    <row r="5">
      <c r="A5" s="8">
        <f>IF(B5="","",ROW()-1)</f>
        <v/>
      </c>
      <c r="B5" s="3" t="n">
        <v>46299</v>
      </c>
      <c r="C5" s="4" t="inlineStr">
        <is>
          <t>Receita</t>
        </is>
      </c>
      <c r="D5" s="5" t="inlineStr">
        <is>
          <t>Ana Souza - venda de produto em Curitiba</t>
        </is>
      </c>
      <c r="E5" s="5" t="inlineStr">
        <is>
          <t>Vendas</t>
        </is>
      </c>
      <c r="F5" s="5" t="inlineStr">
        <is>
          <t>Produto comercial</t>
        </is>
      </c>
      <c r="G5" s="4" t="inlineStr">
        <is>
          <t>PIX</t>
        </is>
      </c>
      <c r="H5" s="4" t="inlineStr">
        <is>
          <t>Conta PJ</t>
        </is>
      </c>
      <c r="I5" s="6" t="n">
        <v>1850</v>
      </c>
      <c r="J5" s="6" t="n">
        <v>18.5</v>
      </c>
      <c r="K5" s="9">
        <f>IF(I5="","",IFERROR(I5-J5,0))</f>
        <v/>
      </c>
      <c r="L5" s="4" t="inlineStr">
        <is>
          <t>Comercial - Curitiba</t>
        </is>
      </c>
      <c r="M5" s="5" t="inlineStr">
        <is>
          <t>Venda com taxa do intermediador</t>
        </is>
      </c>
      <c r="N5" s="5" t="n"/>
      <c r="O5" s="8">
        <f>IF(B5="","",TEXT(B5,"mm/aaaa"))</f>
        <v/>
      </c>
      <c r="P5" s="8">
        <f>IF(E5="","",IFERROR(VLOOKUP(E5,'Categorias'!$A$2:$D$101,2,FALSE),"Não classificado"))</f>
        <v/>
      </c>
    </row>
    <row r="6">
      <c r="A6" s="2">
        <f>IF(B6="","",ROW()-1)</f>
        <v/>
      </c>
      <c r="B6" s="3" t="n">
        <v>46300</v>
      </c>
      <c r="C6" s="4" t="inlineStr">
        <is>
          <t>Despesa</t>
        </is>
      </c>
      <c r="D6" s="5" t="inlineStr">
        <is>
          <t>Carlos Pereira - aluguel comercial em Porto Alegre</t>
        </is>
      </c>
      <c r="E6" s="5" t="inlineStr">
        <is>
          <t>Moradia</t>
        </is>
      </c>
      <c r="F6" s="5" t="inlineStr">
        <is>
          <t>Aluguel comercial</t>
        </is>
      </c>
      <c r="G6" s="4" t="inlineStr">
        <is>
          <t>Transferência</t>
        </is>
      </c>
      <c r="H6" s="4" t="inlineStr">
        <is>
          <t>Conta PJ</t>
        </is>
      </c>
      <c r="I6" s="6" t="n">
        <v>3200</v>
      </c>
      <c r="J6" s="6" t="n">
        <v>0</v>
      </c>
      <c r="K6" s="7">
        <f>IF(I6="","",IFERROR(I6-J6,0))</f>
        <v/>
      </c>
      <c r="L6" s="4" t="inlineStr">
        <is>
          <t>Administrativo - Porto Alegre</t>
        </is>
      </c>
      <c r="M6" s="5" t="inlineStr">
        <is>
          <t>Aluguel referente ao mês</t>
        </is>
      </c>
      <c r="N6" s="5" t="n"/>
      <c r="O6" s="2">
        <f>IF(B6="","",TEXT(B6,"mm/aaaa"))</f>
        <v/>
      </c>
      <c r="P6" s="2">
        <f>IF(E6="","",IFERROR(VLOOKUP(E6,'Categorias'!$A$2:$D$101,2,FALSE),"Não classificado"))</f>
        <v/>
      </c>
    </row>
    <row r="7">
      <c r="A7" s="8">
        <f>IF(B7="","",ROW()-1)</f>
        <v/>
      </c>
      <c r="B7" s="3" t="n">
        <v>46301</v>
      </c>
      <c r="C7" s="4" t="inlineStr">
        <is>
          <t>Despesa</t>
        </is>
      </c>
      <c r="D7" s="5" t="inlineStr">
        <is>
          <t>Juliana Costa - pagamento de fornecedor em Salvador</t>
        </is>
      </c>
      <c r="E7" s="5" t="inlineStr">
        <is>
          <t>Fornecedores</t>
        </is>
      </c>
      <c r="F7" s="5" t="inlineStr">
        <is>
          <t>Insumos</t>
        </is>
      </c>
      <c r="G7" s="4" t="inlineStr">
        <is>
          <t>Boleto</t>
        </is>
      </c>
      <c r="H7" s="4" t="inlineStr">
        <is>
          <t>Conta PJ</t>
        </is>
      </c>
      <c r="I7" s="6" t="n">
        <v>1175.9</v>
      </c>
      <c r="J7" s="6" t="n">
        <v>0</v>
      </c>
      <c r="K7" s="9">
        <f>IF(I7="","",IFERROR(I7-J7,0))</f>
        <v/>
      </c>
      <c r="L7" s="4" t="inlineStr">
        <is>
          <t>Operações - Salvador</t>
        </is>
      </c>
      <c r="M7" s="5" t="inlineStr">
        <is>
          <t>Fornecedor homologado</t>
        </is>
      </c>
      <c r="N7" s="5" t="n"/>
      <c r="O7" s="8">
        <f>IF(B7="","",TEXT(B7,"mm/aaaa"))</f>
        <v/>
      </c>
      <c r="P7" s="8">
        <f>IF(E7="","",IFERROR(VLOOKUP(E7,'Categorias'!$A$2:$D$101,2,FALSE),"Não classificado"))</f>
        <v/>
      </c>
    </row>
    <row r="8">
      <c r="A8" s="2">
        <f>IF(B8="","",ROW()-1)</f>
        <v/>
      </c>
      <c r="B8" s="3" t="n">
        <v>46302</v>
      </c>
      <c r="C8" s="4" t="inlineStr">
        <is>
          <t>Despesa</t>
        </is>
      </c>
      <c r="D8" s="5" t="inlineStr">
        <is>
          <t>Rafael Almeida - assinatura de software em Recife</t>
        </is>
      </c>
      <c r="E8" s="5" t="inlineStr">
        <is>
          <t>Tecnologia</t>
        </is>
      </c>
      <c r="F8" s="5" t="inlineStr">
        <is>
          <t>Software</t>
        </is>
      </c>
      <c r="G8" s="4" t="inlineStr">
        <is>
          <t>Cartão de crédito</t>
        </is>
      </c>
      <c r="H8" s="4" t="inlineStr">
        <is>
          <t>Carteira digital</t>
        </is>
      </c>
      <c r="I8" s="6" t="n">
        <v>249.9</v>
      </c>
      <c r="J8" s="6" t="n">
        <v>0</v>
      </c>
      <c r="K8" s="7">
        <f>IF(I8="","",IFERROR(I8-J8,0))</f>
        <v/>
      </c>
      <c r="L8" s="4" t="inlineStr">
        <is>
          <t>Tecnologia - Recife</t>
        </is>
      </c>
      <c r="M8" s="5" t="inlineStr">
        <is>
          <t>Aguardando lançamento na fatura</t>
        </is>
      </c>
      <c r="N8" s="5" t="n"/>
      <c r="O8" s="2">
        <f>IF(B8="","",TEXT(B8,"mm/aaaa"))</f>
        <v/>
      </c>
      <c r="P8" s="2">
        <f>IF(E8="","",IFERROR(VLOOKUP(E8,'Categorias'!$A$2:$D$101,2,FALSE),"Não classificado"))</f>
        <v/>
      </c>
    </row>
    <row r="9">
      <c r="A9" s="8">
        <f>IF(B9="","",ROW()-1)</f>
        <v/>
      </c>
      <c r="B9" s="3" t="n">
        <v>46303</v>
      </c>
      <c r="C9" s="4" t="inlineStr">
        <is>
          <t>Receita</t>
        </is>
      </c>
      <c r="D9" s="5" t="inlineStr">
        <is>
          <t>Camila Ferreira - consultoria recebida em Fortaleza</t>
        </is>
      </c>
      <c r="E9" s="5" t="inlineStr">
        <is>
          <t>Serviços prestados</t>
        </is>
      </c>
      <c r="F9" s="5" t="inlineStr">
        <is>
          <t>Consultoria</t>
        </is>
      </c>
      <c r="G9" s="4" t="inlineStr">
        <is>
          <t>Transferência</t>
        </is>
      </c>
      <c r="H9" s="4" t="inlineStr">
        <is>
          <t>Conta PJ</t>
        </is>
      </c>
      <c r="I9" s="6" t="n">
        <v>1300</v>
      </c>
      <c r="J9" s="6" t="n">
        <v>0</v>
      </c>
      <c r="K9" s="9">
        <f>IF(I9="","",IFERROR(I9-J9,0))</f>
        <v/>
      </c>
      <c r="L9" s="4" t="inlineStr">
        <is>
          <t>Operações - Fortaleza</t>
        </is>
      </c>
      <c r="M9" s="5" t="inlineStr">
        <is>
          <t>Consultoria mensal</t>
        </is>
      </c>
      <c r="N9" s="5" t="n"/>
      <c r="O9" s="8">
        <f>IF(B9="","",TEXT(B9,"mm/aaaa"))</f>
        <v/>
      </c>
      <c r="P9" s="8">
        <f>IF(E9="","",IFERROR(VLOOKUP(E9,'Categorias'!$A$2:$D$101,2,FALSE),"Não classificado"))</f>
        <v/>
      </c>
    </row>
    <row r="10">
      <c r="A10" s="2">
        <f>IF(B10="","",ROW()-1)</f>
        <v/>
      </c>
      <c r="B10" s="3" t="n">
        <v>46304</v>
      </c>
      <c r="C10" s="4" t="inlineStr">
        <is>
          <t>Despesa</t>
        </is>
      </c>
      <c r="D10" s="5" t="inlineStr">
        <is>
          <t>Lucas Rodrigues - conta de energia em Brasília</t>
        </is>
      </c>
      <c r="E10" s="5" t="inlineStr">
        <is>
          <t>Moradia</t>
        </is>
      </c>
      <c r="F10" s="5" t="inlineStr">
        <is>
          <t>Energia elétrica</t>
        </is>
      </c>
      <c r="G10" s="4" t="inlineStr">
        <is>
          <t>Boleto</t>
        </is>
      </c>
      <c r="H10" s="4" t="inlineStr">
        <is>
          <t>Conta corrente</t>
        </is>
      </c>
      <c r="I10" s="6" t="n">
        <v>428.75</v>
      </c>
      <c r="J10" s="6" t="n">
        <v>0</v>
      </c>
      <c r="K10" s="7">
        <f>IF(I10="","",IFERROR(I10-J10,0))</f>
        <v/>
      </c>
      <c r="L10" s="4" t="inlineStr">
        <is>
          <t>Administrativo - Brasília</t>
        </is>
      </c>
      <c r="M10" s="5" t="inlineStr">
        <is>
          <t>Vencimento em conferência</t>
        </is>
      </c>
      <c r="N10" s="5" t="n"/>
      <c r="O10" s="2">
        <f>IF(B10="","",TEXT(B10,"mm/aaaa"))</f>
        <v/>
      </c>
      <c r="P10" s="2">
        <f>IF(E10="","",IFERROR(VLOOKUP(E10,'Categorias'!$A$2:$D$101,2,FALSE),"Não classificado"))</f>
        <v/>
      </c>
    </row>
    <row r="11">
      <c r="A11" s="8">
        <f>IF(B11="","",ROW()-1)</f>
        <v/>
      </c>
      <c r="B11" s="3" t="n">
        <v>46305</v>
      </c>
      <c r="C11" s="4" t="inlineStr">
        <is>
          <t>Despesa</t>
        </is>
      </c>
      <c r="D11" s="5" t="inlineStr">
        <is>
          <t>Fernanda Lima - taxas bancárias em Campinas</t>
        </is>
      </c>
      <c r="E11" s="5" t="inlineStr">
        <is>
          <t>Tarifas bancárias</t>
        </is>
      </c>
      <c r="F11" s="5" t="inlineStr">
        <is>
          <t>Tarifa de manutenção</t>
        </is>
      </c>
      <c r="G11" s="4" t="inlineStr">
        <is>
          <t>Débito em conta</t>
        </is>
      </c>
      <c r="H11" s="4" t="inlineStr">
        <is>
          <t>Conta corrente</t>
        </is>
      </c>
      <c r="I11" s="6" t="n">
        <v>39.9</v>
      </c>
      <c r="J11" s="6" t="n">
        <v>0</v>
      </c>
      <c r="K11" s="9">
        <f>IF(I11="","",IFERROR(I11-J11,0))</f>
        <v/>
      </c>
      <c r="L11" s="4" t="inlineStr">
        <is>
          <t>Financeiro - Campinas</t>
        </is>
      </c>
      <c r="M11" s="5" t="inlineStr">
        <is>
          <t>Tarifa identificada no extrato</t>
        </is>
      </c>
      <c r="N11" s="5" t="n"/>
      <c r="O11" s="8">
        <f>IF(B11="","",TEXT(B11,"mm/aaaa"))</f>
        <v/>
      </c>
      <c r="P11" s="8">
        <f>IF(E11="","",IFERROR(VLOOKUP(E11,'Categorias'!$A$2:$D$101,2,FALSE),"Não classificado"))</f>
        <v/>
      </c>
    </row>
    <row r="12">
      <c r="A12" s="2">
        <f>IF(B12="","",ROW()-1)</f>
        <v/>
      </c>
      <c r="B12" s="3" t="n"/>
      <c r="C12" s="4" t="n"/>
      <c r="D12" s="5" t="n"/>
      <c r="E12" s="5" t="n"/>
      <c r="F12" s="5" t="n"/>
      <c r="G12" s="4" t="n"/>
      <c r="H12" s="4" t="n"/>
      <c r="I12" s="6" t="n"/>
      <c r="J12" s="6" t="n"/>
      <c r="K12" s="7">
        <f>IF(I12="","",IFERROR(I12-J12,0))</f>
        <v/>
      </c>
      <c r="L12" s="4" t="n"/>
      <c r="M12" s="5" t="n"/>
      <c r="N12" s="5" t="n"/>
      <c r="O12" s="2">
        <f>IF(B12="","",TEXT(B12,"mm/aaaa"))</f>
        <v/>
      </c>
      <c r="P12" s="2">
        <f>IF(E12="","",IFERROR(VLOOKUP(E12,'Categorias'!$A$2:$D$101,2,FALSE),"Não classificado"))</f>
        <v/>
      </c>
    </row>
    <row r="13">
      <c r="A13" s="8">
        <f>IF(B13="","",ROW()-1)</f>
        <v/>
      </c>
      <c r="B13" s="3" t="n"/>
      <c r="C13" s="4" t="n"/>
      <c r="D13" s="5" t="n"/>
      <c r="E13" s="5" t="n"/>
      <c r="F13" s="5" t="n"/>
      <c r="G13" s="4" t="n"/>
      <c r="H13" s="4" t="n"/>
      <c r="I13" s="6" t="n"/>
      <c r="J13" s="6" t="n"/>
      <c r="K13" s="9">
        <f>IF(I13="","",IFERROR(I13-J13,0))</f>
        <v/>
      </c>
      <c r="L13" s="4" t="n"/>
      <c r="M13" s="5" t="n"/>
      <c r="N13" s="5" t="n"/>
      <c r="O13" s="8">
        <f>IF(B13="","",TEXT(B13,"mm/aaaa"))</f>
        <v/>
      </c>
      <c r="P13" s="8">
        <f>IF(E13="","",IFERROR(VLOOKUP(E13,'Categorias'!$A$2:$D$101,2,FALSE),"Não classificado"))</f>
        <v/>
      </c>
    </row>
    <row r="14">
      <c r="A14" s="2">
        <f>IF(B14="","",ROW()-1)</f>
        <v/>
      </c>
      <c r="B14" s="3" t="n"/>
      <c r="C14" s="4" t="n"/>
      <c r="D14" s="5" t="n"/>
      <c r="E14" s="5" t="n"/>
      <c r="F14" s="5" t="n"/>
      <c r="G14" s="4" t="n"/>
      <c r="H14" s="4" t="n"/>
      <c r="I14" s="6" t="n"/>
      <c r="J14" s="6" t="n"/>
      <c r="K14" s="7">
        <f>IF(I14="","",IFERROR(I14-J14,0))</f>
        <v/>
      </c>
      <c r="L14" s="4" t="n"/>
      <c r="M14" s="5" t="n"/>
      <c r="N14" s="5" t="n"/>
      <c r="O14" s="2">
        <f>IF(B14="","",TEXT(B14,"mm/aaaa"))</f>
        <v/>
      </c>
      <c r="P14" s="2">
        <f>IF(E14="","",IFERROR(VLOOKUP(E14,'Categorias'!$A$2:$D$101,2,FALSE),"Não classificado"))</f>
        <v/>
      </c>
    </row>
    <row r="15">
      <c r="A15" s="8">
        <f>IF(B15="","",ROW()-1)</f>
        <v/>
      </c>
      <c r="B15" s="3" t="n"/>
      <c r="C15" s="4" t="n"/>
      <c r="D15" s="5" t="n"/>
      <c r="E15" s="5" t="n"/>
      <c r="F15" s="5" t="n"/>
      <c r="G15" s="4" t="n"/>
      <c r="H15" s="4" t="n"/>
      <c r="I15" s="6" t="n"/>
      <c r="J15" s="6" t="n"/>
      <c r="K15" s="9">
        <f>IF(I15="","",IFERROR(I15-J15,0))</f>
        <v/>
      </c>
      <c r="L15" s="4" t="n"/>
      <c r="M15" s="5" t="n"/>
      <c r="N15" s="5" t="n"/>
      <c r="O15" s="8">
        <f>IF(B15="","",TEXT(B15,"mm/aaaa"))</f>
        <v/>
      </c>
      <c r="P15" s="8">
        <f>IF(E15="","",IFERROR(VLOOKUP(E15,'Categorias'!$A$2:$D$101,2,FALSE),"Não classificado"))</f>
        <v/>
      </c>
    </row>
    <row r="16">
      <c r="A16" s="2">
        <f>IF(B16="","",ROW()-1)</f>
        <v/>
      </c>
      <c r="B16" s="3" t="n"/>
      <c r="C16" s="4" t="n"/>
      <c r="D16" s="5" t="n"/>
      <c r="E16" s="5" t="n"/>
      <c r="F16" s="5" t="n"/>
      <c r="G16" s="4" t="n"/>
      <c r="H16" s="4" t="n"/>
      <c r="I16" s="6" t="n"/>
      <c r="J16" s="6" t="n"/>
      <c r="K16" s="7">
        <f>IF(I16="","",IFERROR(I16-J16,0))</f>
        <v/>
      </c>
      <c r="L16" s="4" t="n"/>
      <c r="M16" s="5" t="n"/>
      <c r="N16" s="5" t="n"/>
      <c r="O16" s="2">
        <f>IF(B16="","",TEXT(B16,"mm/aaaa"))</f>
        <v/>
      </c>
      <c r="P16" s="2">
        <f>IF(E16="","",IFERROR(VLOOKUP(E16,'Categorias'!$A$2:$D$101,2,FALSE),"Não classificado"))</f>
        <v/>
      </c>
    </row>
    <row r="17">
      <c r="A17" s="8">
        <f>IF(B17="","",ROW()-1)</f>
        <v/>
      </c>
      <c r="B17" s="3" t="n"/>
      <c r="C17" s="4" t="n"/>
      <c r="D17" s="5" t="n"/>
      <c r="E17" s="5" t="n"/>
      <c r="F17" s="5" t="n"/>
      <c r="G17" s="4" t="n"/>
      <c r="H17" s="4" t="n"/>
      <c r="I17" s="6" t="n"/>
      <c r="J17" s="6" t="n"/>
      <c r="K17" s="9">
        <f>IF(I17="","",IFERROR(I17-J17,0))</f>
        <v/>
      </c>
      <c r="L17" s="4" t="n"/>
      <c r="M17" s="5" t="n"/>
      <c r="N17" s="5" t="n"/>
      <c r="O17" s="8">
        <f>IF(B17="","",TEXT(B17,"mm/aaaa"))</f>
        <v/>
      </c>
      <c r="P17" s="8">
        <f>IF(E17="","",IFERROR(VLOOKUP(E17,'Categorias'!$A$2:$D$101,2,FALSE),"Não classificado"))</f>
        <v/>
      </c>
    </row>
    <row r="18">
      <c r="A18" s="2">
        <f>IF(B18="","",ROW()-1)</f>
        <v/>
      </c>
      <c r="B18" s="3" t="n"/>
      <c r="C18" s="4" t="n"/>
      <c r="D18" s="5" t="n"/>
      <c r="E18" s="5" t="n"/>
      <c r="F18" s="5" t="n"/>
      <c r="G18" s="4" t="n"/>
      <c r="H18" s="4" t="n"/>
      <c r="I18" s="6" t="n"/>
      <c r="J18" s="6" t="n"/>
      <c r="K18" s="7">
        <f>IF(I18="","",IFERROR(I18-J18,0))</f>
        <v/>
      </c>
      <c r="L18" s="4" t="n"/>
      <c r="M18" s="5" t="n"/>
      <c r="N18" s="5" t="n"/>
      <c r="O18" s="2">
        <f>IF(B18="","",TEXT(B18,"mm/aaaa"))</f>
        <v/>
      </c>
      <c r="P18" s="2">
        <f>IF(E18="","",IFERROR(VLOOKUP(E18,'Categorias'!$A$2:$D$101,2,FALSE),"Não classificado"))</f>
        <v/>
      </c>
    </row>
    <row r="19">
      <c r="A19" s="8">
        <f>IF(B19="","",ROW()-1)</f>
        <v/>
      </c>
      <c r="B19" s="3" t="n"/>
      <c r="C19" s="4" t="n"/>
      <c r="D19" s="5" t="n"/>
      <c r="E19" s="5" t="n"/>
      <c r="F19" s="5" t="n"/>
      <c r="G19" s="4" t="n"/>
      <c r="H19" s="4" t="n"/>
      <c r="I19" s="6" t="n"/>
      <c r="J19" s="6" t="n"/>
      <c r="K19" s="9">
        <f>IF(I19="","",IFERROR(I19-J19,0))</f>
        <v/>
      </c>
      <c r="L19" s="4" t="n"/>
      <c r="M19" s="5" t="n"/>
      <c r="N19" s="5" t="n"/>
      <c r="O19" s="8">
        <f>IF(B19="","",TEXT(B19,"mm/aaaa"))</f>
        <v/>
      </c>
      <c r="P19" s="8">
        <f>IF(E19="","",IFERROR(VLOOKUP(E19,'Categorias'!$A$2:$D$101,2,FALSE),"Não classificado"))</f>
        <v/>
      </c>
    </row>
    <row r="20">
      <c r="A20" s="2">
        <f>IF(B20="","",ROW()-1)</f>
        <v/>
      </c>
      <c r="B20" s="3" t="n"/>
      <c r="C20" s="4" t="n"/>
      <c r="D20" s="5" t="n"/>
      <c r="E20" s="5" t="n"/>
      <c r="F20" s="5" t="n"/>
      <c r="G20" s="4" t="n"/>
      <c r="H20" s="4" t="n"/>
      <c r="I20" s="6" t="n"/>
      <c r="J20" s="6" t="n"/>
      <c r="K20" s="7">
        <f>IF(I20="","",IFERROR(I20-J20,0))</f>
        <v/>
      </c>
      <c r="L20" s="4" t="n"/>
      <c r="M20" s="5" t="n"/>
      <c r="N20" s="5" t="n"/>
      <c r="O20" s="2">
        <f>IF(B20="","",TEXT(B20,"mm/aaaa"))</f>
        <v/>
      </c>
      <c r="P20" s="2">
        <f>IF(E20="","",IFERROR(VLOOKUP(E20,'Categorias'!$A$2:$D$101,2,FALSE),"Não classificado"))</f>
        <v/>
      </c>
    </row>
    <row r="21">
      <c r="A21" s="8">
        <f>IF(B21="","",ROW()-1)</f>
        <v/>
      </c>
      <c r="B21" s="3" t="n"/>
      <c r="C21" s="4" t="n"/>
      <c r="D21" s="5" t="n"/>
      <c r="E21" s="5" t="n"/>
      <c r="F21" s="5" t="n"/>
      <c r="G21" s="4" t="n"/>
      <c r="H21" s="4" t="n"/>
      <c r="I21" s="6" t="n"/>
      <c r="J21" s="6" t="n"/>
      <c r="K21" s="9">
        <f>IF(I21="","",IFERROR(I21-J21,0))</f>
        <v/>
      </c>
      <c r="L21" s="4" t="n"/>
      <c r="M21" s="5" t="n"/>
      <c r="N21" s="5" t="n"/>
      <c r="O21" s="8">
        <f>IF(B21="","",TEXT(B21,"mm/aaaa"))</f>
        <v/>
      </c>
      <c r="P21" s="8">
        <f>IF(E21="","",IFERROR(VLOOKUP(E21,'Categorias'!$A$2:$D$101,2,FALSE),"Não classificado"))</f>
        <v/>
      </c>
    </row>
    <row r="22">
      <c r="A22" s="2">
        <f>IF(B22="","",ROW()-1)</f>
        <v/>
      </c>
      <c r="B22" s="3" t="n"/>
      <c r="C22" s="4" t="n"/>
      <c r="D22" s="5" t="n"/>
      <c r="E22" s="5" t="n"/>
      <c r="F22" s="5" t="n"/>
      <c r="G22" s="4" t="n"/>
      <c r="H22" s="4" t="n"/>
      <c r="I22" s="6" t="n"/>
      <c r="J22" s="6" t="n"/>
      <c r="K22" s="7">
        <f>IF(I22="","",IFERROR(I22-J22,0))</f>
        <v/>
      </c>
      <c r="L22" s="4" t="n"/>
      <c r="M22" s="5" t="n"/>
      <c r="N22" s="5" t="n"/>
      <c r="O22" s="2">
        <f>IF(B22="","",TEXT(B22,"mm/aaaa"))</f>
        <v/>
      </c>
      <c r="P22" s="2">
        <f>IF(E22="","",IFERROR(VLOOKUP(E22,'Categorias'!$A$2:$D$101,2,FALSE),"Não classificado"))</f>
        <v/>
      </c>
    </row>
    <row r="23">
      <c r="A23" s="8">
        <f>IF(B23="","",ROW()-1)</f>
        <v/>
      </c>
      <c r="B23" s="3" t="n"/>
      <c r="C23" s="4" t="n"/>
      <c r="D23" s="5" t="n"/>
      <c r="E23" s="5" t="n"/>
      <c r="F23" s="5" t="n"/>
      <c r="G23" s="4" t="n"/>
      <c r="H23" s="4" t="n"/>
      <c r="I23" s="6" t="n"/>
      <c r="J23" s="6" t="n"/>
      <c r="K23" s="9">
        <f>IF(I23="","",IFERROR(I23-J23,0))</f>
        <v/>
      </c>
      <c r="L23" s="4" t="n"/>
      <c r="M23" s="5" t="n"/>
      <c r="N23" s="5" t="n"/>
      <c r="O23" s="8">
        <f>IF(B23="","",TEXT(B23,"mm/aaaa"))</f>
        <v/>
      </c>
      <c r="P23" s="8">
        <f>IF(E23="","",IFERROR(VLOOKUP(E23,'Categorias'!$A$2:$D$101,2,FALSE),"Não classificado"))</f>
        <v/>
      </c>
    </row>
    <row r="24">
      <c r="A24" s="2">
        <f>IF(B24="","",ROW()-1)</f>
        <v/>
      </c>
      <c r="B24" s="3" t="n"/>
      <c r="C24" s="4" t="n"/>
      <c r="D24" s="5" t="n"/>
      <c r="E24" s="5" t="n"/>
      <c r="F24" s="5" t="n"/>
      <c r="G24" s="4" t="n"/>
      <c r="H24" s="4" t="n"/>
      <c r="I24" s="6" t="n"/>
      <c r="J24" s="6" t="n"/>
      <c r="K24" s="7">
        <f>IF(I24="","",IFERROR(I24-J24,0))</f>
        <v/>
      </c>
      <c r="L24" s="4" t="n"/>
      <c r="M24" s="5" t="n"/>
      <c r="N24" s="5" t="n"/>
      <c r="O24" s="2">
        <f>IF(B24="","",TEXT(B24,"mm/aaaa"))</f>
        <v/>
      </c>
      <c r="P24" s="2">
        <f>IF(E24="","",IFERROR(VLOOKUP(E24,'Categorias'!$A$2:$D$101,2,FALSE),"Não classificado"))</f>
        <v/>
      </c>
    </row>
    <row r="25">
      <c r="A25" s="8">
        <f>IF(B25="","",ROW()-1)</f>
        <v/>
      </c>
      <c r="B25" s="3" t="n"/>
      <c r="C25" s="4" t="n"/>
      <c r="D25" s="5" t="n"/>
      <c r="E25" s="5" t="n"/>
      <c r="F25" s="5" t="n"/>
      <c r="G25" s="4" t="n"/>
      <c r="H25" s="4" t="n"/>
      <c r="I25" s="6" t="n"/>
      <c r="J25" s="6" t="n"/>
      <c r="K25" s="9">
        <f>IF(I25="","",IFERROR(I25-J25,0))</f>
        <v/>
      </c>
      <c r="L25" s="4" t="n"/>
      <c r="M25" s="5" t="n"/>
      <c r="N25" s="5" t="n"/>
      <c r="O25" s="8">
        <f>IF(B25="","",TEXT(B25,"mm/aaaa"))</f>
        <v/>
      </c>
      <c r="P25" s="8">
        <f>IF(E25="","",IFERROR(VLOOKUP(E25,'Categorias'!$A$2:$D$101,2,FALSE),"Não classificado"))</f>
        <v/>
      </c>
    </row>
    <row r="26">
      <c r="A26" s="2">
        <f>IF(B26="","",ROW()-1)</f>
        <v/>
      </c>
      <c r="B26" s="3" t="n"/>
      <c r="C26" s="4" t="n"/>
      <c r="D26" s="5" t="n"/>
      <c r="E26" s="5" t="n"/>
      <c r="F26" s="5" t="n"/>
      <c r="G26" s="4" t="n"/>
      <c r="H26" s="4" t="n"/>
      <c r="I26" s="6" t="n"/>
      <c r="J26" s="6" t="n"/>
      <c r="K26" s="7">
        <f>IF(I26="","",IFERROR(I26-J26,0))</f>
        <v/>
      </c>
      <c r="L26" s="4" t="n"/>
      <c r="M26" s="5" t="n"/>
      <c r="N26" s="5" t="n"/>
      <c r="O26" s="2">
        <f>IF(B26="","",TEXT(B26,"mm/aaaa"))</f>
        <v/>
      </c>
      <c r="P26" s="2">
        <f>IF(E26="","",IFERROR(VLOOKUP(E26,'Categorias'!$A$2:$D$101,2,FALSE),"Não classificado"))</f>
        <v/>
      </c>
    </row>
    <row r="27">
      <c r="A27" s="8">
        <f>IF(B27="","",ROW()-1)</f>
        <v/>
      </c>
      <c r="B27" s="3" t="n"/>
      <c r="C27" s="4" t="n"/>
      <c r="D27" s="5" t="n"/>
      <c r="E27" s="5" t="n"/>
      <c r="F27" s="5" t="n"/>
      <c r="G27" s="4" t="n"/>
      <c r="H27" s="4" t="n"/>
      <c r="I27" s="6" t="n"/>
      <c r="J27" s="6" t="n"/>
      <c r="K27" s="9">
        <f>IF(I27="","",IFERROR(I27-J27,0))</f>
        <v/>
      </c>
      <c r="L27" s="4" t="n"/>
      <c r="M27" s="5" t="n"/>
      <c r="N27" s="5" t="n"/>
      <c r="O27" s="8">
        <f>IF(B27="","",TEXT(B27,"mm/aaaa"))</f>
        <v/>
      </c>
      <c r="P27" s="8">
        <f>IF(E27="","",IFERROR(VLOOKUP(E27,'Categorias'!$A$2:$D$101,2,FALSE),"Não classificado"))</f>
        <v/>
      </c>
    </row>
    <row r="28">
      <c r="A28" s="2">
        <f>IF(B28="","",ROW()-1)</f>
        <v/>
      </c>
      <c r="B28" s="3" t="n"/>
      <c r="C28" s="4" t="n"/>
      <c r="D28" s="5" t="n"/>
      <c r="E28" s="5" t="n"/>
      <c r="F28" s="5" t="n"/>
      <c r="G28" s="4" t="n"/>
      <c r="H28" s="4" t="n"/>
      <c r="I28" s="6" t="n"/>
      <c r="J28" s="6" t="n"/>
      <c r="K28" s="7">
        <f>IF(I28="","",IFERROR(I28-J28,0))</f>
        <v/>
      </c>
      <c r="L28" s="4" t="n"/>
      <c r="M28" s="5" t="n"/>
      <c r="N28" s="5" t="n"/>
      <c r="O28" s="2">
        <f>IF(B28="","",TEXT(B28,"mm/aaaa"))</f>
        <v/>
      </c>
      <c r="P28" s="2">
        <f>IF(E28="","",IFERROR(VLOOKUP(E28,'Categorias'!$A$2:$D$101,2,FALSE),"Não classificado"))</f>
        <v/>
      </c>
    </row>
    <row r="29">
      <c r="A29" s="8">
        <f>IF(B29="","",ROW()-1)</f>
        <v/>
      </c>
      <c r="B29" s="3" t="n"/>
      <c r="C29" s="4" t="n"/>
      <c r="D29" s="5" t="n"/>
      <c r="E29" s="5" t="n"/>
      <c r="F29" s="5" t="n"/>
      <c r="G29" s="4" t="n"/>
      <c r="H29" s="4" t="n"/>
      <c r="I29" s="6" t="n"/>
      <c r="J29" s="6" t="n"/>
      <c r="K29" s="9">
        <f>IF(I29="","",IFERROR(I29-J29,0))</f>
        <v/>
      </c>
      <c r="L29" s="4" t="n"/>
      <c r="M29" s="5" t="n"/>
      <c r="N29" s="5" t="n"/>
      <c r="O29" s="8">
        <f>IF(B29="","",TEXT(B29,"mm/aaaa"))</f>
        <v/>
      </c>
      <c r="P29" s="8">
        <f>IF(E29="","",IFERROR(VLOOKUP(E29,'Categorias'!$A$2:$D$101,2,FALSE),"Não classificado"))</f>
        <v/>
      </c>
    </row>
    <row r="30">
      <c r="A30" s="2">
        <f>IF(B30="","",ROW()-1)</f>
        <v/>
      </c>
      <c r="B30" s="3" t="n"/>
      <c r="C30" s="4" t="n"/>
      <c r="D30" s="5" t="n"/>
      <c r="E30" s="5" t="n"/>
      <c r="F30" s="5" t="n"/>
      <c r="G30" s="4" t="n"/>
      <c r="H30" s="4" t="n"/>
      <c r="I30" s="6" t="n"/>
      <c r="J30" s="6" t="n"/>
      <c r="K30" s="7">
        <f>IF(I30="","",IFERROR(I30-J30,0))</f>
        <v/>
      </c>
      <c r="L30" s="4" t="n"/>
      <c r="M30" s="5" t="n"/>
      <c r="N30" s="5" t="n"/>
      <c r="O30" s="2">
        <f>IF(B30="","",TEXT(B30,"mm/aaaa"))</f>
        <v/>
      </c>
      <c r="P30" s="2">
        <f>IF(E30="","",IFERROR(VLOOKUP(E30,'Categorias'!$A$2:$D$101,2,FALSE),"Não classificado"))</f>
        <v/>
      </c>
    </row>
    <row r="31">
      <c r="A31" s="8">
        <f>IF(B31="","",ROW()-1)</f>
        <v/>
      </c>
      <c r="B31" s="3" t="n"/>
      <c r="C31" s="4" t="n"/>
      <c r="D31" s="5" t="n"/>
      <c r="E31" s="5" t="n"/>
      <c r="F31" s="5" t="n"/>
      <c r="G31" s="4" t="n"/>
      <c r="H31" s="4" t="n"/>
      <c r="I31" s="6" t="n"/>
      <c r="J31" s="6" t="n"/>
      <c r="K31" s="9">
        <f>IF(I31="","",IFERROR(I31-J31,0))</f>
        <v/>
      </c>
      <c r="L31" s="4" t="n"/>
      <c r="M31" s="5" t="n"/>
      <c r="N31" s="5" t="n"/>
      <c r="O31" s="8">
        <f>IF(B31="","",TEXT(B31,"mm/aaaa"))</f>
        <v/>
      </c>
      <c r="P31" s="8">
        <f>IF(E31="","",IFERROR(VLOOKUP(E31,'Categorias'!$A$2:$D$101,2,FALSE),"Não classificado"))</f>
        <v/>
      </c>
    </row>
    <row r="32">
      <c r="A32" s="2">
        <f>IF(B32="","",ROW()-1)</f>
        <v/>
      </c>
      <c r="B32" s="3" t="n"/>
      <c r="C32" s="4" t="n"/>
      <c r="D32" s="5" t="n"/>
      <c r="E32" s="5" t="n"/>
      <c r="F32" s="5" t="n"/>
      <c r="G32" s="4" t="n"/>
      <c r="H32" s="4" t="n"/>
      <c r="I32" s="6" t="n"/>
      <c r="J32" s="6" t="n"/>
      <c r="K32" s="7">
        <f>IF(I32="","",IFERROR(I32-J32,0))</f>
        <v/>
      </c>
      <c r="L32" s="4" t="n"/>
      <c r="M32" s="5" t="n"/>
      <c r="N32" s="5" t="n"/>
      <c r="O32" s="2">
        <f>IF(B32="","",TEXT(B32,"mm/aaaa"))</f>
        <v/>
      </c>
      <c r="P32" s="2">
        <f>IF(E32="","",IFERROR(VLOOKUP(E32,'Categorias'!$A$2:$D$101,2,FALSE),"Não classificado"))</f>
        <v/>
      </c>
    </row>
    <row r="33">
      <c r="A33" s="8">
        <f>IF(B33="","",ROW()-1)</f>
        <v/>
      </c>
      <c r="B33" s="3" t="n"/>
      <c r="C33" s="4" t="n"/>
      <c r="D33" s="5" t="n"/>
      <c r="E33" s="5" t="n"/>
      <c r="F33" s="5" t="n"/>
      <c r="G33" s="4" t="n"/>
      <c r="H33" s="4" t="n"/>
      <c r="I33" s="6" t="n"/>
      <c r="J33" s="6" t="n"/>
      <c r="K33" s="9">
        <f>IF(I33="","",IFERROR(I33-J33,0))</f>
        <v/>
      </c>
      <c r="L33" s="4" t="n"/>
      <c r="M33" s="5" t="n"/>
      <c r="N33" s="5" t="n"/>
      <c r="O33" s="8">
        <f>IF(B33="","",TEXT(B33,"mm/aaaa"))</f>
        <v/>
      </c>
      <c r="P33" s="8">
        <f>IF(E33="","",IFERROR(VLOOKUP(E33,'Categorias'!$A$2:$D$101,2,FALSE),"Não classificado"))</f>
        <v/>
      </c>
    </row>
    <row r="34">
      <c r="A34" s="2">
        <f>IF(B34="","",ROW()-1)</f>
        <v/>
      </c>
      <c r="B34" s="3" t="n"/>
      <c r="C34" s="4" t="n"/>
      <c r="D34" s="5" t="n"/>
      <c r="E34" s="5" t="n"/>
      <c r="F34" s="5" t="n"/>
      <c r="G34" s="4" t="n"/>
      <c r="H34" s="4" t="n"/>
      <c r="I34" s="6" t="n"/>
      <c r="J34" s="6" t="n"/>
      <c r="K34" s="7">
        <f>IF(I34="","",IFERROR(I34-J34,0))</f>
        <v/>
      </c>
      <c r="L34" s="4" t="n"/>
      <c r="M34" s="5" t="n"/>
      <c r="N34" s="5" t="n"/>
      <c r="O34" s="2">
        <f>IF(B34="","",TEXT(B34,"mm/aaaa"))</f>
        <v/>
      </c>
      <c r="P34" s="2">
        <f>IF(E34="","",IFERROR(VLOOKUP(E34,'Categorias'!$A$2:$D$101,2,FALSE),"Não classificado"))</f>
        <v/>
      </c>
    </row>
    <row r="35">
      <c r="A35" s="8">
        <f>IF(B35="","",ROW()-1)</f>
        <v/>
      </c>
      <c r="B35" s="3" t="n"/>
      <c r="C35" s="4" t="n"/>
      <c r="D35" s="5" t="n"/>
      <c r="E35" s="5" t="n"/>
      <c r="F35" s="5" t="n"/>
      <c r="G35" s="4" t="n"/>
      <c r="H35" s="4" t="n"/>
      <c r="I35" s="6" t="n"/>
      <c r="J35" s="6" t="n"/>
      <c r="K35" s="9">
        <f>IF(I35="","",IFERROR(I35-J35,0))</f>
        <v/>
      </c>
      <c r="L35" s="4" t="n"/>
      <c r="M35" s="5" t="n"/>
      <c r="N35" s="5" t="n"/>
      <c r="O35" s="8">
        <f>IF(B35="","",TEXT(B35,"mm/aaaa"))</f>
        <v/>
      </c>
      <c r="P35" s="8">
        <f>IF(E35="","",IFERROR(VLOOKUP(E35,'Categorias'!$A$2:$D$101,2,FALSE),"Não classificado"))</f>
        <v/>
      </c>
    </row>
    <row r="36">
      <c r="A36" s="2">
        <f>IF(B36="","",ROW()-1)</f>
        <v/>
      </c>
      <c r="B36" s="3" t="n"/>
      <c r="C36" s="4" t="n"/>
      <c r="D36" s="5" t="n"/>
      <c r="E36" s="5" t="n"/>
      <c r="F36" s="5" t="n"/>
      <c r="G36" s="4" t="n"/>
      <c r="H36" s="4" t="n"/>
      <c r="I36" s="6" t="n"/>
      <c r="J36" s="6" t="n"/>
      <c r="K36" s="7">
        <f>IF(I36="","",IFERROR(I36-J36,0))</f>
        <v/>
      </c>
      <c r="L36" s="4" t="n"/>
      <c r="M36" s="5" t="n"/>
      <c r="N36" s="5" t="n"/>
      <c r="O36" s="2">
        <f>IF(B36="","",TEXT(B36,"mm/aaaa"))</f>
        <v/>
      </c>
      <c r="P36" s="2">
        <f>IF(E36="","",IFERROR(VLOOKUP(E36,'Categorias'!$A$2:$D$101,2,FALSE),"Não classificado"))</f>
        <v/>
      </c>
    </row>
    <row r="37">
      <c r="A37" s="8">
        <f>IF(B37="","",ROW()-1)</f>
        <v/>
      </c>
      <c r="B37" s="3" t="n"/>
      <c r="C37" s="4" t="n"/>
      <c r="D37" s="5" t="n"/>
      <c r="E37" s="5" t="n"/>
      <c r="F37" s="5" t="n"/>
      <c r="G37" s="4" t="n"/>
      <c r="H37" s="4" t="n"/>
      <c r="I37" s="6" t="n"/>
      <c r="J37" s="6" t="n"/>
      <c r="K37" s="9">
        <f>IF(I37="","",IFERROR(I37-J37,0))</f>
        <v/>
      </c>
      <c r="L37" s="4" t="n"/>
      <c r="M37" s="5" t="n"/>
      <c r="N37" s="5" t="n"/>
      <c r="O37" s="8">
        <f>IF(B37="","",TEXT(B37,"mm/aaaa"))</f>
        <v/>
      </c>
      <c r="P37" s="8">
        <f>IF(E37="","",IFERROR(VLOOKUP(E37,'Categorias'!$A$2:$D$101,2,FALSE),"Não classificado"))</f>
        <v/>
      </c>
    </row>
    <row r="38">
      <c r="A38" s="2">
        <f>IF(B38="","",ROW()-1)</f>
        <v/>
      </c>
      <c r="B38" s="3" t="n"/>
      <c r="C38" s="4" t="n"/>
      <c r="D38" s="5" t="n"/>
      <c r="E38" s="5" t="n"/>
      <c r="F38" s="5" t="n"/>
      <c r="G38" s="4" t="n"/>
      <c r="H38" s="4" t="n"/>
      <c r="I38" s="6" t="n"/>
      <c r="J38" s="6" t="n"/>
      <c r="K38" s="7">
        <f>IF(I38="","",IFERROR(I38-J38,0))</f>
        <v/>
      </c>
      <c r="L38" s="4" t="n"/>
      <c r="M38" s="5" t="n"/>
      <c r="N38" s="5" t="n"/>
      <c r="O38" s="2">
        <f>IF(B38="","",TEXT(B38,"mm/aaaa"))</f>
        <v/>
      </c>
      <c r="P38" s="2">
        <f>IF(E38="","",IFERROR(VLOOKUP(E38,'Categorias'!$A$2:$D$101,2,FALSE),"Não classificado"))</f>
        <v/>
      </c>
    </row>
    <row r="39">
      <c r="A39" s="8">
        <f>IF(B39="","",ROW()-1)</f>
        <v/>
      </c>
      <c r="B39" s="3" t="n"/>
      <c r="C39" s="4" t="n"/>
      <c r="D39" s="5" t="n"/>
      <c r="E39" s="5" t="n"/>
      <c r="F39" s="5" t="n"/>
      <c r="G39" s="4" t="n"/>
      <c r="H39" s="4" t="n"/>
      <c r="I39" s="6" t="n"/>
      <c r="J39" s="6" t="n"/>
      <c r="K39" s="9">
        <f>IF(I39="","",IFERROR(I39-J39,0))</f>
        <v/>
      </c>
      <c r="L39" s="4" t="n"/>
      <c r="M39" s="5" t="n"/>
      <c r="N39" s="5" t="n"/>
      <c r="O39" s="8">
        <f>IF(B39="","",TEXT(B39,"mm/aaaa"))</f>
        <v/>
      </c>
      <c r="P39" s="8">
        <f>IF(E39="","",IFERROR(VLOOKUP(E39,'Categorias'!$A$2:$D$101,2,FALSE),"Não classificado"))</f>
        <v/>
      </c>
    </row>
    <row r="40">
      <c r="A40" s="2">
        <f>IF(B40="","",ROW()-1)</f>
        <v/>
      </c>
      <c r="B40" s="3" t="n"/>
      <c r="C40" s="4" t="n"/>
      <c r="D40" s="5" t="n"/>
      <c r="E40" s="5" t="n"/>
      <c r="F40" s="5" t="n"/>
      <c r="G40" s="4" t="n"/>
      <c r="H40" s="4" t="n"/>
      <c r="I40" s="6" t="n"/>
      <c r="J40" s="6" t="n"/>
      <c r="K40" s="7">
        <f>IF(I40="","",IFERROR(I40-J40,0))</f>
        <v/>
      </c>
      <c r="L40" s="4" t="n"/>
      <c r="M40" s="5" t="n"/>
      <c r="N40" s="5" t="n"/>
      <c r="O40" s="2">
        <f>IF(B40="","",TEXT(B40,"mm/aaaa"))</f>
        <v/>
      </c>
      <c r="P40" s="2">
        <f>IF(E40="","",IFERROR(VLOOKUP(E40,'Categorias'!$A$2:$D$101,2,FALSE),"Não classificado"))</f>
        <v/>
      </c>
    </row>
    <row r="41">
      <c r="A41" s="8">
        <f>IF(B41="","",ROW()-1)</f>
        <v/>
      </c>
      <c r="B41" s="3" t="n"/>
      <c r="C41" s="4" t="n"/>
      <c r="D41" s="5" t="n"/>
      <c r="E41" s="5" t="n"/>
      <c r="F41" s="5" t="n"/>
      <c r="G41" s="4" t="n"/>
      <c r="H41" s="4" t="n"/>
      <c r="I41" s="6" t="n"/>
      <c r="J41" s="6" t="n"/>
      <c r="K41" s="9">
        <f>IF(I41="","",IFERROR(I41-J41,0))</f>
        <v/>
      </c>
      <c r="L41" s="4" t="n"/>
      <c r="M41" s="5" t="n"/>
      <c r="N41" s="5" t="n"/>
      <c r="O41" s="8">
        <f>IF(B41="","",TEXT(B41,"mm/aaaa"))</f>
        <v/>
      </c>
      <c r="P41" s="8">
        <f>IF(E41="","",IFERROR(VLOOKUP(E41,'Categorias'!$A$2:$D$101,2,FALSE),"Não classificado"))</f>
        <v/>
      </c>
    </row>
    <row r="42">
      <c r="A42" s="2">
        <f>IF(B42="","",ROW()-1)</f>
        <v/>
      </c>
      <c r="B42" s="3" t="n"/>
      <c r="C42" s="4" t="n"/>
      <c r="D42" s="5" t="n"/>
      <c r="E42" s="5" t="n"/>
      <c r="F42" s="5" t="n"/>
      <c r="G42" s="4" t="n"/>
      <c r="H42" s="4" t="n"/>
      <c r="I42" s="6" t="n"/>
      <c r="J42" s="6" t="n"/>
      <c r="K42" s="7">
        <f>IF(I42="","",IFERROR(I42-J42,0))</f>
        <v/>
      </c>
      <c r="L42" s="4" t="n"/>
      <c r="M42" s="5" t="n"/>
      <c r="N42" s="5" t="n"/>
      <c r="O42" s="2">
        <f>IF(B42="","",TEXT(B42,"mm/aaaa"))</f>
        <v/>
      </c>
      <c r="P42" s="2">
        <f>IF(E42="","",IFERROR(VLOOKUP(E42,'Categorias'!$A$2:$D$101,2,FALSE),"Não classificado"))</f>
        <v/>
      </c>
    </row>
    <row r="43">
      <c r="A43" s="8">
        <f>IF(B43="","",ROW()-1)</f>
        <v/>
      </c>
      <c r="B43" s="3" t="n"/>
      <c r="C43" s="4" t="n"/>
      <c r="D43" s="5" t="n"/>
      <c r="E43" s="5" t="n"/>
      <c r="F43" s="5" t="n"/>
      <c r="G43" s="4" t="n"/>
      <c r="H43" s="4" t="n"/>
      <c r="I43" s="6" t="n"/>
      <c r="J43" s="6" t="n"/>
      <c r="K43" s="9">
        <f>IF(I43="","",IFERROR(I43-J43,0))</f>
        <v/>
      </c>
      <c r="L43" s="4" t="n"/>
      <c r="M43" s="5" t="n"/>
      <c r="N43" s="5" t="n"/>
      <c r="O43" s="8">
        <f>IF(B43="","",TEXT(B43,"mm/aaaa"))</f>
        <v/>
      </c>
      <c r="P43" s="8">
        <f>IF(E43="","",IFERROR(VLOOKUP(E43,'Categorias'!$A$2:$D$101,2,FALSE),"Não classificado"))</f>
        <v/>
      </c>
    </row>
    <row r="44">
      <c r="A44" s="2">
        <f>IF(B44="","",ROW()-1)</f>
        <v/>
      </c>
      <c r="B44" s="3" t="n"/>
      <c r="C44" s="4" t="n"/>
      <c r="D44" s="5" t="n"/>
      <c r="E44" s="5" t="n"/>
      <c r="F44" s="5" t="n"/>
      <c r="G44" s="4" t="n"/>
      <c r="H44" s="4" t="n"/>
      <c r="I44" s="6" t="n"/>
      <c r="J44" s="6" t="n"/>
      <c r="K44" s="7">
        <f>IF(I44="","",IFERROR(I44-J44,0))</f>
        <v/>
      </c>
      <c r="L44" s="4" t="n"/>
      <c r="M44" s="5" t="n"/>
      <c r="N44" s="5" t="n"/>
      <c r="O44" s="2">
        <f>IF(B44="","",TEXT(B44,"mm/aaaa"))</f>
        <v/>
      </c>
      <c r="P44" s="2">
        <f>IF(E44="","",IFERROR(VLOOKUP(E44,'Categorias'!$A$2:$D$101,2,FALSE),"Não classificado"))</f>
        <v/>
      </c>
    </row>
    <row r="45">
      <c r="A45" s="8">
        <f>IF(B45="","",ROW()-1)</f>
        <v/>
      </c>
      <c r="B45" s="3" t="n"/>
      <c r="C45" s="4" t="n"/>
      <c r="D45" s="5" t="n"/>
      <c r="E45" s="5" t="n"/>
      <c r="F45" s="5" t="n"/>
      <c r="G45" s="4" t="n"/>
      <c r="H45" s="4" t="n"/>
      <c r="I45" s="6" t="n"/>
      <c r="J45" s="6" t="n"/>
      <c r="K45" s="9">
        <f>IF(I45="","",IFERROR(I45-J45,0))</f>
        <v/>
      </c>
      <c r="L45" s="4" t="n"/>
      <c r="M45" s="5" t="n"/>
      <c r="N45" s="5" t="n"/>
      <c r="O45" s="8">
        <f>IF(B45="","",TEXT(B45,"mm/aaaa"))</f>
        <v/>
      </c>
      <c r="P45" s="8">
        <f>IF(E45="","",IFERROR(VLOOKUP(E45,'Categorias'!$A$2:$D$101,2,FALSE),"Não classificado"))</f>
        <v/>
      </c>
    </row>
    <row r="46">
      <c r="A46" s="2">
        <f>IF(B46="","",ROW()-1)</f>
        <v/>
      </c>
      <c r="B46" s="3" t="n"/>
      <c r="C46" s="4" t="n"/>
      <c r="D46" s="5" t="n"/>
      <c r="E46" s="5" t="n"/>
      <c r="F46" s="5" t="n"/>
      <c r="G46" s="4" t="n"/>
      <c r="H46" s="4" t="n"/>
      <c r="I46" s="6" t="n"/>
      <c r="J46" s="6" t="n"/>
      <c r="K46" s="7">
        <f>IF(I46="","",IFERROR(I46-J46,0))</f>
        <v/>
      </c>
      <c r="L46" s="4" t="n"/>
      <c r="M46" s="5" t="n"/>
      <c r="N46" s="5" t="n"/>
      <c r="O46" s="2">
        <f>IF(B46="","",TEXT(B46,"mm/aaaa"))</f>
        <v/>
      </c>
      <c r="P46" s="2">
        <f>IF(E46="","",IFERROR(VLOOKUP(E46,'Categorias'!$A$2:$D$101,2,FALSE),"Não classificado"))</f>
        <v/>
      </c>
    </row>
    <row r="47">
      <c r="A47" s="8">
        <f>IF(B47="","",ROW()-1)</f>
        <v/>
      </c>
      <c r="B47" s="3" t="n"/>
      <c r="C47" s="4" t="n"/>
      <c r="D47" s="5" t="n"/>
      <c r="E47" s="5" t="n"/>
      <c r="F47" s="5" t="n"/>
      <c r="G47" s="4" t="n"/>
      <c r="H47" s="4" t="n"/>
      <c r="I47" s="6" t="n"/>
      <c r="J47" s="6" t="n"/>
      <c r="K47" s="9">
        <f>IF(I47="","",IFERROR(I47-J47,0))</f>
        <v/>
      </c>
      <c r="L47" s="4" t="n"/>
      <c r="M47" s="5" t="n"/>
      <c r="N47" s="5" t="n"/>
      <c r="O47" s="8">
        <f>IF(B47="","",TEXT(B47,"mm/aaaa"))</f>
        <v/>
      </c>
      <c r="P47" s="8">
        <f>IF(E47="","",IFERROR(VLOOKUP(E47,'Categorias'!$A$2:$D$101,2,FALSE),"Não classificado"))</f>
        <v/>
      </c>
    </row>
    <row r="48">
      <c r="A48" s="2">
        <f>IF(B48="","",ROW()-1)</f>
        <v/>
      </c>
      <c r="B48" s="3" t="n"/>
      <c r="C48" s="4" t="n"/>
      <c r="D48" s="5" t="n"/>
      <c r="E48" s="5" t="n"/>
      <c r="F48" s="5" t="n"/>
      <c r="G48" s="4" t="n"/>
      <c r="H48" s="4" t="n"/>
      <c r="I48" s="6" t="n"/>
      <c r="J48" s="6" t="n"/>
      <c r="K48" s="7">
        <f>IF(I48="","",IFERROR(I48-J48,0))</f>
        <v/>
      </c>
      <c r="L48" s="4" t="n"/>
      <c r="M48" s="5" t="n"/>
      <c r="N48" s="5" t="n"/>
      <c r="O48" s="2">
        <f>IF(B48="","",TEXT(B48,"mm/aaaa"))</f>
        <v/>
      </c>
      <c r="P48" s="2">
        <f>IF(E48="","",IFERROR(VLOOKUP(E48,'Categorias'!$A$2:$D$101,2,FALSE),"Não classificado"))</f>
        <v/>
      </c>
    </row>
    <row r="49">
      <c r="A49" s="8">
        <f>IF(B49="","",ROW()-1)</f>
        <v/>
      </c>
      <c r="B49" s="3" t="n"/>
      <c r="C49" s="4" t="n"/>
      <c r="D49" s="5" t="n"/>
      <c r="E49" s="5" t="n"/>
      <c r="F49" s="5" t="n"/>
      <c r="G49" s="4" t="n"/>
      <c r="H49" s="4" t="n"/>
      <c r="I49" s="6" t="n"/>
      <c r="J49" s="6" t="n"/>
      <c r="K49" s="9">
        <f>IF(I49="","",IFERROR(I49-J49,0))</f>
        <v/>
      </c>
      <c r="L49" s="4" t="n"/>
      <c r="M49" s="5" t="n"/>
      <c r="N49" s="5" t="n"/>
      <c r="O49" s="8">
        <f>IF(B49="","",TEXT(B49,"mm/aaaa"))</f>
        <v/>
      </c>
      <c r="P49" s="8">
        <f>IF(E49="","",IFERROR(VLOOKUP(E49,'Categorias'!$A$2:$D$101,2,FALSE),"Não classificado"))</f>
        <v/>
      </c>
    </row>
    <row r="50">
      <c r="A50" s="2">
        <f>IF(B50="","",ROW()-1)</f>
        <v/>
      </c>
      <c r="B50" s="3" t="n"/>
      <c r="C50" s="4" t="n"/>
      <c r="D50" s="5" t="n"/>
      <c r="E50" s="5" t="n"/>
      <c r="F50" s="5" t="n"/>
      <c r="G50" s="4" t="n"/>
      <c r="H50" s="4" t="n"/>
      <c r="I50" s="6" t="n"/>
      <c r="J50" s="6" t="n"/>
      <c r="K50" s="7">
        <f>IF(I50="","",IFERROR(I50-J50,0))</f>
        <v/>
      </c>
      <c r="L50" s="4" t="n"/>
      <c r="M50" s="5" t="n"/>
      <c r="N50" s="5" t="n"/>
      <c r="O50" s="2">
        <f>IF(B50="","",TEXT(B50,"mm/aaaa"))</f>
        <v/>
      </c>
      <c r="P50" s="2">
        <f>IF(E50="","",IFERROR(VLOOKUP(E50,'Categorias'!$A$2:$D$101,2,FALSE),"Não classificado"))</f>
        <v/>
      </c>
    </row>
    <row r="51">
      <c r="A51" s="8">
        <f>IF(B51="","",ROW()-1)</f>
        <v/>
      </c>
      <c r="B51" s="3" t="n"/>
      <c r="C51" s="4" t="n"/>
      <c r="D51" s="5" t="n"/>
      <c r="E51" s="5" t="n"/>
      <c r="F51" s="5" t="n"/>
      <c r="G51" s="4" t="n"/>
      <c r="H51" s="4" t="n"/>
      <c r="I51" s="6" t="n"/>
      <c r="J51" s="6" t="n"/>
      <c r="K51" s="9">
        <f>IF(I51="","",IFERROR(I51-J51,0))</f>
        <v/>
      </c>
      <c r="L51" s="4" t="n"/>
      <c r="M51" s="5" t="n"/>
      <c r="N51" s="5" t="n"/>
      <c r="O51" s="8">
        <f>IF(B51="","",TEXT(B51,"mm/aaaa"))</f>
        <v/>
      </c>
      <c r="P51" s="8">
        <f>IF(E51="","",IFERROR(VLOOKUP(E51,'Categorias'!$A$2:$D$101,2,FALSE),"Não classificado"))</f>
        <v/>
      </c>
    </row>
    <row r="52">
      <c r="A52" s="2">
        <f>IF(B52="","",ROW()-1)</f>
        <v/>
      </c>
      <c r="B52" s="3" t="n"/>
      <c r="C52" s="4" t="n"/>
      <c r="D52" s="5" t="n"/>
      <c r="E52" s="5" t="n"/>
      <c r="F52" s="5" t="n"/>
      <c r="G52" s="4" t="n"/>
      <c r="H52" s="4" t="n"/>
      <c r="I52" s="6" t="n"/>
      <c r="J52" s="6" t="n"/>
      <c r="K52" s="7">
        <f>IF(I52="","",IFERROR(I52-J52,0))</f>
        <v/>
      </c>
      <c r="L52" s="4" t="n"/>
      <c r="M52" s="5" t="n"/>
      <c r="N52" s="5" t="n"/>
      <c r="O52" s="2">
        <f>IF(B52="","",TEXT(B52,"mm/aaaa"))</f>
        <v/>
      </c>
      <c r="P52" s="2">
        <f>IF(E52="","",IFERROR(VLOOKUP(E52,'Categorias'!$A$2:$D$101,2,FALSE),"Não classificado"))</f>
        <v/>
      </c>
    </row>
    <row r="53">
      <c r="A53" s="8">
        <f>IF(B53="","",ROW()-1)</f>
        <v/>
      </c>
      <c r="B53" s="3" t="n"/>
      <c r="C53" s="4" t="n"/>
      <c r="D53" s="5" t="n"/>
      <c r="E53" s="5" t="n"/>
      <c r="F53" s="5" t="n"/>
      <c r="G53" s="4" t="n"/>
      <c r="H53" s="4" t="n"/>
      <c r="I53" s="6" t="n"/>
      <c r="J53" s="6" t="n"/>
      <c r="K53" s="9">
        <f>IF(I53="","",IFERROR(I53-J53,0))</f>
        <v/>
      </c>
      <c r="L53" s="4" t="n"/>
      <c r="M53" s="5" t="n"/>
      <c r="N53" s="5" t="n"/>
      <c r="O53" s="8">
        <f>IF(B53="","",TEXT(B53,"mm/aaaa"))</f>
        <v/>
      </c>
      <c r="P53" s="8">
        <f>IF(E53="","",IFERROR(VLOOKUP(E53,'Categorias'!$A$2:$D$101,2,FALSE),"Não classificado"))</f>
        <v/>
      </c>
    </row>
    <row r="54">
      <c r="A54" s="2">
        <f>IF(B54="","",ROW()-1)</f>
        <v/>
      </c>
      <c r="B54" s="3" t="n"/>
      <c r="C54" s="4" t="n"/>
      <c r="D54" s="5" t="n"/>
      <c r="E54" s="5" t="n"/>
      <c r="F54" s="5" t="n"/>
      <c r="G54" s="4" t="n"/>
      <c r="H54" s="4" t="n"/>
      <c r="I54" s="6" t="n"/>
      <c r="J54" s="6" t="n"/>
      <c r="K54" s="7">
        <f>IF(I54="","",IFERROR(I54-J54,0))</f>
        <v/>
      </c>
      <c r="L54" s="4" t="n"/>
      <c r="M54" s="5" t="n"/>
      <c r="N54" s="5" t="n"/>
      <c r="O54" s="2">
        <f>IF(B54="","",TEXT(B54,"mm/aaaa"))</f>
        <v/>
      </c>
      <c r="P54" s="2">
        <f>IF(E54="","",IFERROR(VLOOKUP(E54,'Categorias'!$A$2:$D$101,2,FALSE),"Não classificado"))</f>
        <v/>
      </c>
    </row>
    <row r="55">
      <c r="A55" s="8">
        <f>IF(B55="","",ROW()-1)</f>
        <v/>
      </c>
      <c r="B55" s="3" t="n"/>
      <c r="C55" s="4" t="n"/>
      <c r="D55" s="5" t="n"/>
      <c r="E55" s="5" t="n"/>
      <c r="F55" s="5" t="n"/>
      <c r="G55" s="4" t="n"/>
      <c r="H55" s="4" t="n"/>
      <c r="I55" s="6" t="n"/>
      <c r="J55" s="6" t="n"/>
      <c r="K55" s="9">
        <f>IF(I55="","",IFERROR(I55-J55,0))</f>
        <v/>
      </c>
      <c r="L55" s="4" t="n"/>
      <c r="M55" s="5" t="n"/>
      <c r="N55" s="5" t="n"/>
      <c r="O55" s="8">
        <f>IF(B55="","",TEXT(B55,"mm/aaaa"))</f>
        <v/>
      </c>
      <c r="P55" s="8">
        <f>IF(E55="","",IFERROR(VLOOKUP(E55,'Categorias'!$A$2:$D$101,2,FALSE),"Não classificado"))</f>
        <v/>
      </c>
    </row>
    <row r="56">
      <c r="A56" s="2">
        <f>IF(B56="","",ROW()-1)</f>
        <v/>
      </c>
      <c r="B56" s="3" t="n"/>
      <c r="C56" s="4" t="n"/>
      <c r="D56" s="5" t="n"/>
      <c r="E56" s="5" t="n"/>
      <c r="F56" s="5" t="n"/>
      <c r="G56" s="4" t="n"/>
      <c r="H56" s="4" t="n"/>
      <c r="I56" s="6" t="n"/>
      <c r="J56" s="6" t="n"/>
      <c r="K56" s="7">
        <f>IF(I56="","",IFERROR(I56-J56,0))</f>
        <v/>
      </c>
      <c r="L56" s="4" t="n"/>
      <c r="M56" s="5" t="n"/>
      <c r="N56" s="5" t="n"/>
      <c r="O56" s="2">
        <f>IF(B56="","",TEXT(B56,"mm/aaaa"))</f>
        <v/>
      </c>
      <c r="P56" s="2">
        <f>IF(E56="","",IFERROR(VLOOKUP(E56,'Categorias'!$A$2:$D$101,2,FALSE),"Não classificado"))</f>
        <v/>
      </c>
    </row>
    <row r="57">
      <c r="A57" s="8">
        <f>IF(B57="","",ROW()-1)</f>
        <v/>
      </c>
      <c r="B57" s="3" t="n"/>
      <c r="C57" s="4" t="n"/>
      <c r="D57" s="5" t="n"/>
      <c r="E57" s="5" t="n"/>
      <c r="F57" s="5" t="n"/>
      <c r="G57" s="4" t="n"/>
      <c r="H57" s="4" t="n"/>
      <c r="I57" s="6" t="n"/>
      <c r="J57" s="6" t="n"/>
      <c r="K57" s="9">
        <f>IF(I57="","",IFERROR(I57-J57,0))</f>
        <v/>
      </c>
      <c r="L57" s="4" t="n"/>
      <c r="M57" s="5" t="n"/>
      <c r="N57" s="5" t="n"/>
      <c r="O57" s="8">
        <f>IF(B57="","",TEXT(B57,"mm/aaaa"))</f>
        <v/>
      </c>
      <c r="P57" s="8">
        <f>IF(E57="","",IFERROR(VLOOKUP(E57,'Categorias'!$A$2:$D$101,2,FALSE),"Não classificado"))</f>
        <v/>
      </c>
    </row>
    <row r="58">
      <c r="A58" s="2">
        <f>IF(B58="","",ROW()-1)</f>
        <v/>
      </c>
      <c r="B58" s="3" t="n"/>
      <c r="C58" s="4" t="n"/>
      <c r="D58" s="5" t="n"/>
      <c r="E58" s="5" t="n"/>
      <c r="F58" s="5" t="n"/>
      <c r="G58" s="4" t="n"/>
      <c r="H58" s="4" t="n"/>
      <c r="I58" s="6" t="n"/>
      <c r="J58" s="6" t="n"/>
      <c r="K58" s="7">
        <f>IF(I58="","",IFERROR(I58-J58,0))</f>
        <v/>
      </c>
      <c r="L58" s="4" t="n"/>
      <c r="M58" s="5" t="n"/>
      <c r="N58" s="5" t="n"/>
      <c r="O58" s="2">
        <f>IF(B58="","",TEXT(B58,"mm/aaaa"))</f>
        <v/>
      </c>
      <c r="P58" s="2">
        <f>IF(E58="","",IFERROR(VLOOKUP(E58,'Categorias'!$A$2:$D$101,2,FALSE),"Não classificado"))</f>
        <v/>
      </c>
    </row>
    <row r="59">
      <c r="A59" s="8">
        <f>IF(B59="","",ROW()-1)</f>
        <v/>
      </c>
      <c r="B59" s="3" t="n"/>
      <c r="C59" s="4" t="n"/>
      <c r="D59" s="5" t="n"/>
      <c r="E59" s="5" t="n"/>
      <c r="F59" s="5" t="n"/>
      <c r="G59" s="4" t="n"/>
      <c r="H59" s="4" t="n"/>
      <c r="I59" s="6" t="n"/>
      <c r="J59" s="6" t="n"/>
      <c r="K59" s="9">
        <f>IF(I59="","",IFERROR(I59-J59,0))</f>
        <v/>
      </c>
      <c r="L59" s="4" t="n"/>
      <c r="M59" s="5" t="n"/>
      <c r="N59" s="5" t="n"/>
      <c r="O59" s="8">
        <f>IF(B59="","",TEXT(B59,"mm/aaaa"))</f>
        <v/>
      </c>
      <c r="P59" s="8">
        <f>IF(E59="","",IFERROR(VLOOKUP(E59,'Categorias'!$A$2:$D$101,2,FALSE),"Não classificado"))</f>
        <v/>
      </c>
    </row>
    <row r="60">
      <c r="A60" s="2">
        <f>IF(B60="","",ROW()-1)</f>
        <v/>
      </c>
      <c r="B60" s="3" t="n"/>
      <c r="C60" s="4" t="n"/>
      <c r="D60" s="5" t="n"/>
      <c r="E60" s="5" t="n"/>
      <c r="F60" s="5" t="n"/>
      <c r="G60" s="4" t="n"/>
      <c r="H60" s="4" t="n"/>
      <c r="I60" s="6" t="n"/>
      <c r="J60" s="6" t="n"/>
      <c r="K60" s="7">
        <f>IF(I60="","",IFERROR(I60-J60,0))</f>
        <v/>
      </c>
      <c r="L60" s="4" t="n"/>
      <c r="M60" s="5" t="n"/>
      <c r="N60" s="5" t="n"/>
      <c r="O60" s="2">
        <f>IF(B60="","",TEXT(B60,"mm/aaaa"))</f>
        <v/>
      </c>
      <c r="P60" s="2">
        <f>IF(E60="","",IFERROR(VLOOKUP(E60,'Categorias'!$A$2:$D$101,2,FALSE),"Não classificado"))</f>
        <v/>
      </c>
    </row>
    <row r="61">
      <c r="A61" s="8">
        <f>IF(B61="","",ROW()-1)</f>
        <v/>
      </c>
      <c r="B61" s="3" t="n"/>
      <c r="C61" s="4" t="n"/>
      <c r="D61" s="5" t="n"/>
      <c r="E61" s="5" t="n"/>
      <c r="F61" s="5" t="n"/>
      <c r="G61" s="4" t="n"/>
      <c r="H61" s="4" t="n"/>
      <c r="I61" s="6" t="n"/>
      <c r="J61" s="6" t="n"/>
      <c r="K61" s="9">
        <f>IF(I61="","",IFERROR(I61-J61,0))</f>
        <v/>
      </c>
      <c r="L61" s="4" t="n"/>
      <c r="M61" s="5" t="n"/>
      <c r="N61" s="5" t="n"/>
      <c r="O61" s="8">
        <f>IF(B61="","",TEXT(B61,"mm/aaaa"))</f>
        <v/>
      </c>
      <c r="P61" s="8">
        <f>IF(E61="","",IFERROR(VLOOKUP(E61,'Categorias'!$A$2:$D$101,2,FALSE),"Não classificado"))</f>
        <v/>
      </c>
    </row>
    <row r="62">
      <c r="A62" s="2">
        <f>IF(B62="","",ROW()-1)</f>
        <v/>
      </c>
      <c r="B62" s="3" t="n"/>
      <c r="C62" s="4" t="n"/>
      <c r="D62" s="5" t="n"/>
      <c r="E62" s="5" t="n"/>
      <c r="F62" s="5" t="n"/>
      <c r="G62" s="4" t="n"/>
      <c r="H62" s="4" t="n"/>
      <c r="I62" s="6" t="n"/>
      <c r="J62" s="6" t="n"/>
      <c r="K62" s="7">
        <f>IF(I62="","",IFERROR(I62-J62,0))</f>
        <v/>
      </c>
      <c r="L62" s="4" t="n"/>
      <c r="M62" s="5" t="n"/>
      <c r="N62" s="5" t="n"/>
      <c r="O62" s="2">
        <f>IF(B62="","",TEXT(B62,"mm/aaaa"))</f>
        <v/>
      </c>
      <c r="P62" s="2">
        <f>IF(E62="","",IFERROR(VLOOKUP(E62,'Categorias'!$A$2:$D$101,2,FALSE),"Não classificado"))</f>
        <v/>
      </c>
    </row>
    <row r="63">
      <c r="A63" s="8">
        <f>IF(B63="","",ROW()-1)</f>
        <v/>
      </c>
      <c r="B63" s="3" t="n"/>
      <c r="C63" s="4" t="n"/>
      <c r="D63" s="5" t="n"/>
      <c r="E63" s="5" t="n"/>
      <c r="F63" s="5" t="n"/>
      <c r="G63" s="4" t="n"/>
      <c r="H63" s="4" t="n"/>
      <c r="I63" s="6" t="n"/>
      <c r="J63" s="6" t="n"/>
      <c r="K63" s="9">
        <f>IF(I63="","",IFERROR(I63-J63,0))</f>
        <v/>
      </c>
      <c r="L63" s="4" t="n"/>
      <c r="M63" s="5" t="n"/>
      <c r="N63" s="5" t="n"/>
      <c r="O63" s="8">
        <f>IF(B63="","",TEXT(B63,"mm/aaaa"))</f>
        <v/>
      </c>
      <c r="P63" s="8">
        <f>IF(E63="","",IFERROR(VLOOKUP(E63,'Categorias'!$A$2:$D$101,2,FALSE),"Não classificado"))</f>
        <v/>
      </c>
    </row>
    <row r="64">
      <c r="A64" s="2">
        <f>IF(B64="","",ROW()-1)</f>
        <v/>
      </c>
      <c r="B64" s="3" t="n"/>
      <c r="C64" s="4" t="n"/>
      <c r="D64" s="5" t="n"/>
      <c r="E64" s="5" t="n"/>
      <c r="F64" s="5" t="n"/>
      <c r="G64" s="4" t="n"/>
      <c r="H64" s="4" t="n"/>
      <c r="I64" s="6" t="n"/>
      <c r="J64" s="6" t="n"/>
      <c r="K64" s="7">
        <f>IF(I64="","",IFERROR(I64-J64,0))</f>
        <v/>
      </c>
      <c r="L64" s="4" t="n"/>
      <c r="M64" s="5" t="n"/>
      <c r="N64" s="5" t="n"/>
      <c r="O64" s="2">
        <f>IF(B64="","",TEXT(B64,"mm/aaaa"))</f>
        <v/>
      </c>
      <c r="P64" s="2">
        <f>IF(E64="","",IFERROR(VLOOKUP(E64,'Categorias'!$A$2:$D$101,2,FALSE),"Não classificado"))</f>
        <v/>
      </c>
    </row>
    <row r="65">
      <c r="A65" s="8">
        <f>IF(B65="","",ROW()-1)</f>
        <v/>
      </c>
      <c r="B65" s="3" t="n"/>
      <c r="C65" s="4" t="n"/>
      <c r="D65" s="5" t="n"/>
      <c r="E65" s="5" t="n"/>
      <c r="F65" s="5" t="n"/>
      <c r="G65" s="4" t="n"/>
      <c r="H65" s="4" t="n"/>
      <c r="I65" s="6" t="n"/>
      <c r="J65" s="6" t="n"/>
      <c r="K65" s="9">
        <f>IF(I65="","",IFERROR(I65-J65,0))</f>
        <v/>
      </c>
      <c r="L65" s="4" t="n"/>
      <c r="M65" s="5" t="n"/>
      <c r="N65" s="5" t="n"/>
      <c r="O65" s="8">
        <f>IF(B65="","",TEXT(B65,"mm/aaaa"))</f>
        <v/>
      </c>
      <c r="P65" s="8">
        <f>IF(E65="","",IFERROR(VLOOKUP(E65,'Categorias'!$A$2:$D$101,2,FALSE),"Não classificado"))</f>
        <v/>
      </c>
    </row>
    <row r="66">
      <c r="A66" s="2">
        <f>IF(B66="","",ROW()-1)</f>
        <v/>
      </c>
      <c r="B66" s="3" t="n"/>
      <c r="C66" s="4" t="n"/>
      <c r="D66" s="5" t="n"/>
      <c r="E66" s="5" t="n"/>
      <c r="F66" s="5" t="n"/>
      <c r="G66" s="4" t="n"/>
      <c r="H66" s="4" t="n"/>
      <c r="I66" s="6" t="n"/>
      <c r="J66" s="6" t="n"/>
      <c r="K66" s="7">
        <f>IF(I66="","",IFERROR(I66-J66,0))</f>
        <v/>
      </c>
      <c r="L66" s="4" t="n"/>
      <c r="M66" s="5" t="n"/>
      <c r="N66" s="5" t="n"/>
      <c r="O66" s="2">
        <f>IF(B66="","",TEXT(B66,"mm/aaaa"))</f>
        <v/>
      </c>
      <c r="P66" s="2">
        <f>IF(E66="","",IFERROR(VLOOKUP(E66,'Categorias'!$A$2:$D$101,2,FALSE),"Não classificado"))</f>
        <v/>
      </c>
    </row>
    <row r="67">
      <c r="A67" s="8">
        <f>IF(B67="","",ROW()-1)</f>
        <v/>
      </c>
      <c r="B67" s="3" t="n"/>
      <c r="C67" s="4" t="n"/>
      <c r="D67" s="5" t="n"/>
      <c r="E67" s="5" t="n"/>
      <c r="F67" s="5" t="n"/>
      <c r="G67" s="4" t="n"/>
      <c r="H67" s="4" t="n"/>
      <c r="I67" s="6" t="n"/>
      <c r="J67" s="6" t="n"/>
      <c r="K67" s="9">
        <f>IF(I67="","",IFERROR(I67-J67,0))</f>
        <v/>
      </c>
      <c r="L67" s="4" t="n"/>
      <c r="M67" s="5" t="n"/>
      <c r="N67" s="5" t="n"/>
      <c r="O67" s="8">
        <f>IF(B67="","",TEXT(B67,"mm/aaaa"))</f>
        <v/>
      </c>
      <c r="P67" s="8">
        <f>IF(E67="","",IFERROR(VLOOKUP(E67,'Categorias'!$A$2:$D$101,2,FALSE),"Não classificado"))</f>
        <v/>
      </c>
    </row>
    <row r="68">
      <c r="A68" s="2">
        <f>IF(B68="","",ROW()-1)</f>
        <v/>
      </c>
      <c r="B68" s="3" t="n"/>
      <c r="C68" s="4" t="n"/>
      <c r="D68" s="5" t="n"/>
      <c r="E68" s="5" t="n"/>
      <c r="F68" s="5" t="n"/>
      <c r="G68" s="4" t="n"/>
      <c r="H68" s="4" t="n"/>
      <c r="I68" s="6" t="n"/>
      <c r="J68" s="6" t="n"/>
      <c r="K68" s="7">
        <f>IF(I68="","",IFERROR(I68-J68,0))</f>
        <v/>
      </c>
      <c r="L68" s="4" t="n"/>
      <c r="M68" s="5" t="n"/>
      <c r="N68" s="5" t="n"/>
      <c r="O68" s="2">
        <f>IF(B68="","",TEXT(B68,"mm/aaaa"))</f>
        <v/>
      </c>
      <c r="P68" s="2">
        <f>IF(E68="","",IFERROR(VLOOKUP(E68,'Categorias'!$A$2:$D$101,2,FALSE),"Não classificado"))</f>
        <v/>
      </c>
    </row>
    <row r="69">
      <c r="A69" s="8">
        <f>IF(B69="","",ROW()-1)</f>
        <v/>
      </c>
      <c r="B69" s="3" t="n"/>
      <c r="C69" s="4" t="n"/>
      <c r="D69" s="5" t="n"/>
      <c r="E69" s="5" t="n"/>
      <c r="F69" s="5" t="n"/>
      <c r="G69" s="4" t="n"/>
      <c r="H69" s="4" t="n"/>
      <c r="I69" s="6" t="n"/>
      <c r="J69" s="6" t="n"/>
      <c r="K69" s="9">
        <f>IF(I69="","",IFERROR(I69-J69,0))</f>
        <v/>
      </c>
      <c r="L69" s="4" t="n"/>
      <c r="M69" s="5" t="n"/>
      <c r="N69" s="5" t="n"/>
      <c r="O69" s="8">
        <f>IF(B69="","",TEXT(B69,"mm/aaaa"))</f>
        <v/>
      </c>
      <c r="P69" s="8">
        <f>IF(E69="","",IFERROR(VLOOKUP(E69,'Categorias'!$A$2:$D$101,2,FALSE),"Não classificado"))</f>
        <v/>
      </c>
    </row>
    <row r="70">
      <c r="A70" s="2">
        <f>IF(B70="","",ROW()-1)</f>
        <v/>
      </c>
      <c r="B70" s="3" t="n"/>
      <c r="C70" s="4" t="n"/>
      <c r="D70" s="5" t="n"/>
      <c r="E70" s="5" t="n"/>
      <c r="F70" s="5" t="n"/>
      <c r="G70" s="4" t="n"/>
      <c r="H70" s="4" t="n"/>
      <c r="I70" s="6" t="n"/>
      <c r="J70" s="6" t="n"/>
      <c r="K70" s="7">
        <f>IF(I70="","",IFERROR(I70-J70,0))</f>
        <v/>
      </c>
      <c r="L70" s="4" t="n"/>
      <c r="M70" s="5" t="n"/>
      <c r="N70" s="5" t="n"/>
      <c r="O70" s="2">
        <f>IF(B70="","",TEXT(B70,"mm/aaaa"))</f>
        <v/>
      </c>
      <c r="P70" s="2">
        <f>IF(E70="","",IFERROR(VLOOKUP(E70,'Categorias'!$A$2:$D$101,2,FALSE),"Não classificado"))</f>
        <v/>
      </c>
    </row>
    <row r="71">
      <c r="A71" s="8">
        <f>IF(B71="","",ROW()-1)</f>
        <v/>
      </c>
      <c r="B71" s="3" t="n"/>
      <c r="C71" s="4" t="n"/>
      <c r="D71" s="5" t="n"/>
      <c r="E71" s="5" t="n"/>
      <c r="F71" s="5" t="n"/>
      <c r="G71" s="4" t="n"/>
      <c r="H71" s="4" t="n"/>
      <c r="I71" s="6" t="n"/>
      <c r="J71" s="6" t="n"/>
      <c r="K71" s="9">
        <f>IF(I71="","",IFERROR(I71-J71,0))</f>
        <v/>
      </c>
      <c r="L71" s="4" t="n"/>
      <c r="M71" s="5" t="n"/>
      <c r="N71" s="5" t="n"/>
      <c r="O71" s="8">
        <f>IF(B71="","",TEXT(B71,"mm/aaaa"))</f>
        <v/>
      </c>
      <c r="P71" s="8">
        <f>IF(E71="","",IFERROR(VLOOKUP(E71,'Categorias'!$A$2:$D$101,2,FALSE),"Não classificado"))</f>
        <v/>
      </c>
    </row>
    <row r="72">
      <c r="A72" s="2">
        <f>IF(B72="","",ROW()-1)</f>
        <v/>
      </c>
      <c r="B72" s="3" t="n"/>
      <c r="C72" s="4" t="n"/>
      <c r="D72" s="5" t="n"/>
      <c r="E72" s="5" t="n"/>
      <c r="F72" s="5" t="n"/>
      <c r="G72" s="4" t="n"/>
      <c r="H72" s="4" t="n"/>
      <c r="I72" s="6" t="n"/>
      <c r="J72" s="6" t="n"/>
      <c r="K72" s="7">
        <f>IF(I72="","",IFERROR(I72-J72,0))</f>
        <v/>
      </c>
      <c r="L72" s="4" t="n"/>
      <c r="M72" s="5" t="n"/>
      <c r="N72" s="5" t="n"/>
      <c r="O72" s="2">
        <f>IF(B72="","",TEXT(B72,"mm/aaaa"))</f>
        <v/>
      </c>
      <c r="P72" s="2">
        <f>IF(E72="","",IFERROR(VLOOKUP(E72,'Categorias'!$A$2:$D$101,2,FALSE),"Não classificado"))</f>
        <v/>
      </c>
    </row>
    <row r="73">
      <c r="A73" s="8">
        <f>IF(B73="","",ROW()-1)</f>
        <v/>
      </c>
      <c r="B73" s="3" t="n"/>
      <c r="C73" s="4" t="n"/>
      <c r="D73" s="5" t="n"/>
      <c r="E73" s="5" t="n"/>
      <c r="F73" s="5" t="n"/>
      <c r="G73" s="4" t="n"/>
      <c r="H73" s="4" t="n"/>
      <c r="I73" s="6" t="n"/>
      <c r="J73" s="6" t="n"/>
      <c r="K73" s="9">
        <f>IF(I73="","",IFERROR(I73-J73,0))</f>
        <v/>
      </c>
      <c r="L73" s="4" t="n"/>
      <c r="M73" s="5" t="n"/>
      <c r="N73" s="5" t="n"/>
      <c r="O73" s="8">
        <f>IF(B73="","",TEXT(B73,"mm/aaaa"))</f>
        <v/>
      </c>
      <c r="P73" s="8">
        <f>IF(E73="","",IFERROR(VLOOKUP(E73,'Categorias'!$A$2:$D$101,2,FALSE),"Não classificado"))</f>
        <v/>
      </c>
    </row>
    <row r="74">
      <c r="A74" s="2">
        <f>IF(B74="","",ROW()-1)</f>
        <v/>
      </c>
      <c r="B74" s="3" t="n"/>
      <c r="C74" s="4" t="n"/>
      <c r="D74" s="5" t="n"/>
      <c r="E74" s="5" t="n"/>
      <c r="F74" s="5" t="n"/>
      <c r="G74" s="4" t="n"/>
      <c r="H74" s="4" t="n"/>
      <c r="I74" s="6" t="n"/>
      <c r="J74" s="6" t="n"/>
      <c r="K74" s="7">
        <f>IF(I74="","",IFERROR(I74-J74,0))</f>
        <v/>
      </c>
      <c r="L74" s="4" t="n"/>
      <c r="M74" s="5" t="n"/>
      <c r="N74" s="5" t="n"/>
      <c r="O74" s="2">
        <f>IF(B74="","",TEXT(B74,"mm/aaaa"))</f>
        <v/>
      </c>
      <c r="P74" s="2">
        <f>IF(E74="","",IFERROR(VLOOKUP(E74,'Categorias'!$A$2:$D$101,2,FALSE),"Não classificado"))</f>
        <v/>
      </c>
    </row>
    <row r="75">
      <c r="A75" s="8">
        <f>IF(B75="","",ROW()-1)</f>
        <v/>
      </c>
      <c r="B75" s="3" t="n"/>
      <c r="C75" s="4" t="n"/>
      <c r="D75" s="5" t="n"/>
      <c r="E75" s="5" t="n"/>
      <c r="F75" s="5" t="n"/>
      <c r="G75" s="4" t="n"/>
      <c r="H75" s="4" t="n"/>
      <c r="I75" s="6" t="n"/>
      <c r="J75" s="6" t="n"/>
      <c r="K75" s="9">
        <f>IF(I75="","",IFERROR(I75-J75,0))</f>
        <v/>
      </c>
      <c r="L75" s="4" t="n"/>
      <c r="M75" s="5" t="n"/>
      <c r="N75" s="5" t="n"/>
      <c r="O75" s="8">
        <f>IF(B75="","",TEXT(B75,"mm/aaaa"))</f>
        <v/>
      </c>
      <c r="P75" s="8">
        <f>IF(E75="","",IFERROR(VLOOKUP(E75,'Categorias'!$A$2:$D$101,2,FALSE),"Não classificado"))</f>
        <v/>
      </c>
    </row>
    <row r="76">
      <c r="A76" s="2">
        <f>IF(B76="","",ROW()-1)</f>
        <v/>
      </c>
      <c r="B76" s="3" t="n"/>
      <c r="C76" s="4" t="n"/>
      <c r="D76" s="5" t="n"/>
      <c r="E76" s="5" t="n"/>
      <c r="F76" s="5" t="n"/>
      <c r="G76" s="4" t="n"/>
      <c r="H76" s="4" t="n"/>
      <c r="I76" s="6" t="n"/>
      <c r="J76" s="6" t="n"/>
      <c r="K76" s="7">
        <f>IF(I76="","",IFERROR(I76-J76,0))</f>
        <v/>
      </c>
      <c r="L76" s="4" t="n"/>
      <c r="M76" s="5" t="n"/>
      <c r="N76" s="5" t="n"/>
      <c r="O76" s="2">
        <f>IF(B76="","",TEXT(B76,"mm/aaaa"))</f>
        <v/>
      </c>
      <c r="P76" s="2">
        <f>IF(E76="","",IFERROR(VLOOKUP(E76,'Categorias'!$A$2:$D$101,2,FALSE),"Não classificado"))</f>
        <v/>
      </c>
    </row>
    <row r="77">
      <c r="A77" s="8">
        <f>IF(B77="","",ROW()-1)</f>
        <v/>
      </c>
      <c r="B77" s="3" t="n"/>
      <c r="C77" s="4" t="n"/>
      <c r="D77" s="5" t="n"/>
      <c r="E77" s="5" t="n"/>
      <c r="F77" s="5" t="n"/>
      <c r="G77" s="4" t="n"/>
      <c r="H77" s="4" t="n"/>
      <c r="I77" s="6" t="n"/>
      <c r="J77" s="6" t="n"/>
      <c r="K77" s="9">
        <f>IF(I77="","",IFERROR(I77-J77,0))</f>
        <v/>
      </c>
      <c r="L77" s="4" t="n"/>
      <c r="M77" s="5" t="n"/>
      <c r="N77" s="5" t="n"/>
      <c r="O77" s="8">
        <f>IF(B77="","",TEXT(B77,"mm/aaaa"))</f>
        <v/>
      </c>
      <c r="P77" s="8">
        <f>IF(E77="","",IFERROR(VLOOKUP(E77,'Categorias'!$A$2:$D$101,2,FALSE),"Não classificado"))</f>
        <v/>
      </c>
    </row>
    <row r="78">
      <c r="A78" s="2">
        <f>IF(B78="","",ROW()-1)</f>
        <v/>
      </c>
      <c r="B78" s="3" t="n"/>
      <c r="C78" s="4" t="n"/>
      <c r="D78" s="5" t="n"/>
      <c r="E78" s="5" t="n"/>
      <c r="F78" s="5" t="n"/>
      <c r="G78" s="4" t="n"/>
      <c r="H78" s="4" t="n"/>
      <c r="I78" s="6" t="n"/>
      <c r="J78" s="6" t="n"/>
      <c r="K78" s="7">
        <f>IF(I78="","",IFERROR(I78-J78,0))</f>
        <v/>
      </c>
      <c r="L78" s="4" t="n"/>
      <c r="M78" s="5" t="n"/>
      <c r="N78" s="5" t="n"/>
      <c r="O78" s="2">
        <f>IF(B78="","",TEXT(B78,"mm/aaaa"))</f>
        <v/>
      </c>
      <c r="P78" s="2">
        <f>IF(E78="","",IFERROR(VLOOKUP(E78,'Categorias'!$A$2:$D$101,2,FALSE),"Não classificado"))</f>
        <v/>
      </c>
    </row>
    <row r="79">
      <c r="A79" s="8">
        <f>IF(B79="","",ROW()-1)</f>
        <v/>
      </c>
      <c r="B79" s="3" t="n"/>
      <c r="C79" s="4" t="n"/>
      <c r="D79" s="5" t="n"/>
      <c r="E79" s="5" t="n"/>
      <c r="F79" s="5" t="n"/>
      <c r="G79" s="4" t="n"/>
      <c r="H79" s="4" t="n"/>
      <c r="I79" s="6" t="n"/>
      <c r="J79" s="6" t="n"/>
      <c r="K79" s="9">
        <f>IF(I79="","",IFERROR(I79-J79,0))</f>
        <v/>
      </c>
      <c r="L79" s="4" t="n"/>
      <c r="M79" s="5" t="n"/>
      <c r="N79" s="5" t="n"/>
      <c r="O79" s="8">
        <f>IF(B79="","",TEXT(B79,"mm/aaaa"))</f>
        <v/>
      </c>
      <c r="P79" s="8">
        <f>IF(E79="","",IFERROR(VLOOKUP(E79,'Categorias'!$A$2:$D$101,2,FALSE),"Não classificado"))</f>
        <v/>
      </c>
    </row>
    <row r="80">
      <c r="A80" s="2">
        <f>IF(B80="","",ROW()-1)</f>
        <v/>
      </c>
      <c r="B80" s="3" t="n"/>
      <c r="C80" s="4" t="n"/>
      <c r="D80" s="5" t="n"/>
      <c r="E80" s="5" t="n"/>
      <c r="F80" s="5" t="n"/>
      <c r="G80" s="4" t="n"/>
      <c r="H80" s="4" t="n"/>
      <c r="I80" s="6" t="n"/>
      <c r="J80" s="6" t="n"/>
      <c r="K80" s="7">
        <f>IF(I80="","",IFERROR(I80-J80,0))</f>
        <v/>
      </c>
      <c r="L80" s="4" t="n"/>
      <c r="M80" s="5" t="n"/>
      <c r="N80" s="5" t="n"/>
      <c r="O80" s="2">
        <f>IF(B80="","",TEXT(B80,"mm/aaaa"))</f>
        <v/>
      </c>
      <c r="P80" s="2">
        <f>IF(E80="","",IFERROR(VLOOKUP(E80,'Categorias'!$A$2:$D$101,2,FALSE),"Não classificado"))</f>
        <v/>
      </c>
    </row>
    <row r="81">
      <c r="A81" s="8">
        <f>IF(B81="","",ROW()-1)</f>
        <v/>
      </c>
      <c r="B81" s="3" t="n"/>
      <c r="C81" s="4" t="n"/>
      <c r="D81" s="5" t="n"/>
      <c r="E81" s="5" t="n"/>
      <c r="F81" s="5" t="n"/>
      <c r="G81" s="4" t="n"/>
      <c r="H81" s="4" t="n"/>
      <c r="I81" s="6" t="n"/>
      <c r="J81" s="6" t="n"/>
      <c r="K81" s="9">
        <f>IF(I81="","",IFERROR(I81-J81,0))</f>
        <v/>
      </c>
      <c r="L81" s="4" t="n"/>
      <c r="M81" s="5" t="n"/>
      <c r="N81" s="5" t="n"/>
      <c r="O81" s="8">
        <f>IF(B81="","",TEXT(B81,"mm/aaaa"))</f>
        <v/>
      </c>
      <c r="P81" s="8">
        <f>IF(E81="","",IFERROR(VLOOKUP(E81,'Categorias'!$A$2:$D$101,2,FALSE),"Não classificado"))</f>
        <v/>
      </c>
    </row>
    <row r="82">
      <c r="A82" s="2">
        <f>IF(B82="","",ROW()-1)</f>
        <v/>
      </c>
      <c r="B82" s="3" t="n"/>
      <c r="C82" s="4" t="n"/>
      <c r="D82" s="5" t="n"/>
      <c r="E82" s="5" t="n"/>
      <c r="F82" s="5" t="n"/>
      <c r="G82" s="4" t="n"/>
      <c r="H82" s="4" t="n"/>
      <c r="I82" s="6" t="n"/>
      <c r="J82" s="6" t="n"/>
      <c r="K82" s="7">
        <f>IF(I82="","",IFERROR(I82-J82,0))</f>
        <v/>
      </c>
      <c r="L82" s="4" t="n"/>
      <c r="M82" s="5" t="n"/>
      <c r="N82" s="5" t="n"/>
      <c r="O82" s="2">
        <f>IF(B82="","",TEXT(B82,"mm/aaaa"))</f>
        <v/>
      </c>
      <c r="P82" s="2">
        <f>IF(E82="","",IFERROR(VLOOKUP(E82,'Categorias'!$A$2:$D$101,2,FALSE),"Não classificado"))</f>
        <v/>
      </c>
    </row>
    <row r="83">
      <c r="A83" s="8">
        <f>IF(B83="","",ROW()-1)</f>
        <v/>
      </c>
      <c r="B83" s="3" t="n"/>
      <c r="C83" s="4" t="n"/>
      <c r="D83" s="5" t="n"/>
      <c r="E83" s="5" t="n"/>
      <c r="F83" s="5" t="n"/>
      <c r="G83" s="4" t="n"/>
      <c r="H83" s="4" t="n"/>
      <c r="I83" s="6" t="n"/>
      <c r="J83" s="6" t="n"/>
      <c r="K83" s="9">
        <f>IF(I83="","",IFERROR(I83-J83,0))</f>
        <v/>
      </c>
      <c r="L83" s="4" t="n"/>
      <c r="M83" s="5" t="n"/>
      <c r="N83" s="5" t="n"/>
      <c r="O83" s="8">
        <f>IF(B83="","",TEXT(B83,"mm/aaaa"))</f>
        <v/>
      </c>
      <c r="P83" s="8">
        <f>IF(E83="","",IFERROR(VLOOKUP(E83,'Categorias'!$A$2:$D$101,2,FALSE),"Não classificado"))</f>
        <v/>
      </c>
    </row>
    <row r="84">
      <c r="A84" s="2">
        <f>IF(B84="","",ROW()-1)</f>
        <v/>
      </c>
      <c r="B84" s="3" t="n"/>
      <c r="C84" s="4" t="n"/>
      <c r="D84" s="5" t="n"/>
      <c r="E84" s="5" t="n"/>
      <c r="F84" s="5" t="n"/>
      <c r="G84" s="4" t="n"/>
      <c r="H84" s="4" t="n"/>
      <c r="I84" s="6" t="n"/>
      <c r="J84" s="6" t="n"/>
      <c r="K84" s="7">
        <f>IF(I84="","",IFERROR(I84-J84,0))</f>
        <v/>
      </c>
      <c r="L84" s="4" t="n"/>
      <c r="M84" s="5" t="n"/>
      <c r="N84" s="5" t="n"/>
      <c r="O84" s="2">
        <f>IF(B84="","",TEXT(B84,"mm/aaaa"))</f>
        <v/>
      </c>
      <c r="P84" s="2">
        <f>IF(E84="","",IFERROR(VLOOKUP(E84,'Categorias'!$A$2:$D$101,2,FALSE),"Não classificado"))</f>
        <v/>
      </c>
    </row>
    <row r="85">
      <c r="A85" s="8">
        <f>IF(B85="","",ROW()-1)</f>
        <v/>
      </c>
      <c r="B85" s="3" t="n"/>
      <c r="C85" s="4" t="n"/>
      <c r="D85" s="5" t="n"/>
      <c r="E85" s="5" t="n"/>
      <c r="F85" s="5" t="n"/>
      <c r="G85" s="4" t="n"/>
      <c r="H85" s="4" t="n"/>
      <c r="I85" s="6" t="n"/>
      <c r="J85" s="6" t="n"/>
      <c r="K85" s="9">
        <f>IF(I85="","",IFERROR(I85-J85,0))</f>
        <v/>
      </c>
      <c r="L85" s="4" t="n"/>
      <c r="M85" s="5" t="n"/>
      <c r="N85" s="5" t="n"/>
      <c r="O85" s="8">
        <f>IF(B85="","",TEXT(B85,"mm/aaaa"))</f>
        <v/>
      </c>
      <c r="P85" s="8">
        <f>IF(E85="","",IFERROR(VLOOKUP(E85,'Categorias'!$A$2:$D$101,2,FALSE),"Não classificado"))</f>
        <v/>
      </c>
    </row>
    <row r="86">
      <c r="A86" s="2">
        <f>IF(B86="","",ROW()-1)</f>
        <v/>
      </c>
      <c r="B86" s="3" t="n"/>
      <c r="C86" s="4" t="n"/>
      <c r="D86" s="5" t="n"/>
      <c r="E86" s="5" t="n"/>
      <c r="F86" s="5" t="n"/>
      <c r="G86" s="4" t="n"/>
      <c r="H86" s="4" t="n"/>
      <c r="I86" s="6" t="n"/>
      <c r="J86" s="6" t="n"/>
      <c r="K86" s="7">
        <f>IF(I86="","",IFERROR(I86-J86,0))</f>
        <v/>
      </c>
      <c r="L86" s="4" t="n"/>
      <c r="M86" s="5" t="n"/>
      <c r="N86" s="5" t="n"/>
      <c r="O86" s="2">
        <f>IF(B86="","",TEXT(B86,"mm/aaaa"))</f>
        <v/>
      </c>
      <c r="P86" s="2">
        <f>IF(E86="","",IFERROR(VLOOKUP(E86,'Categorias'!$A$2:$D$101,2,FALSE),"Não classificado"))</f>
        <v/>
      </c>
    </row>
    <row r="87">
      <c r="A87" s="8">
        <f>IF(B87="","",ROW()-1)</f>
        <v/>
      </c>
      <c r="B87" s="3" t="n"/>
      <c r="C87" s="4" t="n"/>
      <c r="D87" s="5" t="n"/>
      <c r="E87" s="5" t="n"/>
      <c r="F87" s="5" t="n"/>
      <c r="G87" s="4" t="n"/>
      <c r="H87" s="4" t="n"/>
      <c r="I87" s="6" t="n"/>
      <c r="J87" s="6" t="n"/>
      <c r="K87" s="9">
        <f>IF(I87="","",IFERROR(I87-J87,0))</f>
        <v/>
      </c>
      <c r="L87" s="4" t="n"/>
      <c r="M87" s="5" t="n"/>
      <c r="N87" s="5" t="n"/>
      <c r="O87" s="8">
        <f>IF(B87="","",TEXT(B87,"mm/aaaa"))</f>
        <v/>
      </c>
      <c r="P87" s="8">
        <f>IF(E87="","",IFERROR(VLOOKUP(E87,'Categorias'!$A$2:$D$101,2,FALSE),"Não classificado"))</f>
        <v/>
      </c>
    </row>
    <row r="88">
      <c r="A88" s="2">
        <f>IF(B88="","",ROW()-1)</f>
        <v/>
      </c>
      <c r="B88" s="3" t="n"/>
      <c r="C88" s="4" t="n"/>
      <c r="D88" s="5" t="n"/>
      <c r="E88" s="5" t="n"/>
      <c r="F88" s="5" t="n"/>
      <c r="G88" s="4" t="n"/>
      <c r="H88" s="4" t="n"/>
      <c r="I88" s="6" t="n"/>
      <c r="J88" s="6" t="n"/>
      <c r="K88" s="7">
        <f>IF(I88="","",IFERROR(I88-J88,0))</f>
        <v/>
      </c>
      <c r="L88" s="4" t="n"/>
      <c r="M88" s="5" t="n"/>
      <c r="N88" s="5" t="n"/>
      <c r="O88" s="2">
        <f>IF(B88="","",TEXT(B88,"mm/aaaa"))</f>
        <v/>
      </c>
      <c r="P88" s="2">
        <f>IF(E88="","",IFERROR(VLOOKUP(E88,'Categorias'!$A$2:$D$101,2,FALSE),"Não classificado"))</f>
        <v/>
      </c>
    </row>
    <row r="89">
      <c r="A89" s="8">
        <f>IF(B89="","",ROW()-1)</f>
        <v/>
      </c>
      <c r="B89" s="3" t="n"/>
      <c r="C89" s="4" t="n"/>
      <c r="D89" s="5" t="n"/>
      <c r="E89" s="5" t="n"/>
      <c r="F89" s="5" t="n"/>
      <c r="G89" s="4" t="n"/>
      <c r="H89" s="4" t="n"/>
      <c r="I89" s="6" t="n"/>
      <c r="J89" s="6" t="n"/>
      <c r="K89" s="9">
        <f>IF(I89="","",IFERROR(I89-J89,0))</f>
        <v/>
      </c>
      <c r="L89" s="4" t="n"/>
      <c r="M89" s="5" t="n"/>
      <c r="N89" s="5" t="n"/>
      <c r="O89" s="8">
        <f>IF(B89="","",TEXT(B89,"mm/aaaa"))</f>
        <v/>
      </c>
      <c r="P89" s="8">
        <f>IF(E89="","",IFERROR(VLOOKUP(E89,'Categorias'!$A$2:$D$101,2,FALSE),"Não classificado"))</f>
        <v/>
      </c>
    </row>
    <row r="90">
      <c r="A90" s="2">
        <f>IF(B90="","",ROW()-1)</f>
        <v/>
      </c>
      <c r="B90" s="3" t="n"/>
      <c r="C90" s="4" t="n"/>
      <c r="D90" s="5" t="n"/>
      <c r="E90" s="5" t="n"/>
      <c r="F90" s="5" t="n"/>
      <c r="G90" s="4" t="n"/>
      <c r="H90" s="4" t="n"/>
      <c r="I90" s="6" t="n"/>
      <c r="J90" s="6" t="n"/>
      <c r="K90" s="7">
        <f>IF(I90="","",IFERROR(I90-J90,0))</f>
        <v/>
      </c>
      <c r="L90" s="4" t="n"/>
      <c r="M90" s="5" t="n"/>
      <c r="N90" s="5" t="n"/>
      <c r="O90" s="2">
        <f>IF(B90="","",TEXT(B90,"mm/aaaa"))</f>
        <v/>
      </c>
      <c r="P90" s="2">
        <f>IF(E90="","",IFERROR(VLOOKUP(E90,'Categorias'!$A$2:$D$101,2,FALSE),"Não classificado"))</f>
        <v/>
      </c>
    </row>
    <row r="91">
      <c r="A91" s="8">
        <f>IF(B91="","",ROW()-1)</f>
        <v/>
      </c>
      <c r="B91" s="3" t="n"/>
      <c r="C91" s="4" t="n"/>
      <c r="D91" s="5" t="n"/>
      <c r="E91" s="5" t="n"/>
      <c r="F91" s="5" t="n"/>
      <c r="G91" s="4" t="n"/>
      <c r="H91" s="4" t="n"/>
      <c r="I91" s="6" t="n"/>
      <c r="J91" s="6" t="n"/>
      <c r="K91" s="9">
        <f>IF(I91="","",IFERROR(I91-J91,0))</f>
        <v/>
      </c>
      <c r="L91" s="4" t="n"/>
      <c r="M91" s="5" t="n"/>
      <c r="N91" s="5" t="n"/>
      <c r="O91" s="8">
        <f>IF(B91="","",TEXT(B91,"mm/aaaa"))</f>
        <v/>
      </c>
      <c r="P91" s="8">
        <f>IF(E91="","",IFERROR(VLOOKUP(E91,'Categorias'!$A$2:$D$101,2,FALSE),"Não classificado"))</f>
        <v/>
      </c>
    </row>
    <row r="92">
      <c r="A92" s="2">
        <f>IF(B92="","",ROW()-1)</f>
        <v/>
      </c>
      <c r="B92" s="3" t="n"/>
      <c r="C92" s="4" t="n"/>
      <c r="D92" s="5" t="n"/>
      <c r="E92" s="5" t="n"/>
      <c r="F92" s="5" t="n"/>
      <c r="G92" s="4" t="n"/>
      <c r="H92" s="4" t="n"/>
      <c r="I92" s="6" t="n"/>
      <c r="J92" s="6" t="n"/>
      <c r="K92" s="7">
        <f>IF(I92="","",IFERROR(I92-J92,0))</f>
        <v/>
      </c>
      <c r="L92" s="4" t="n"/>
      <c r="M92" s="5" t="n"/>
      <c r="N92" s="5" t="n"/>
      <c r="O92" s="2">
        <f>IF(B92="","",TEXT(B92,"mm/aaaa"))</f>
        <v/>
      </c>
      <c r="P92" s="2">
        <f>IF(E92="","",IFERROR(VLOOKUP(E92,'Categorias'!$A$2:$D$101,2,FALSE),"Não classificado"))</f>
        <v/>
      </c>
    </row>
    <row r="93">
      <c r="A93" s="8">
        <f>IF(B93="","",ROW()-1)</f>
        <v/>
      </c>
      <c r="B93" s="3" t="n"/>
      <c r="C93" s="4" t="n"/>
      <c r="D93" s="5" t="n"/>
      <c r="E93" s="5" t="n"/>
      <c r="F93" s="5" t="n"/>
      <c r="G93" s="4" t="n"/>
      <c r="H93" s="4" t="n"/>
      <c r="I93" s="6" t="n"/>
      <c r="J93" s="6" t="n"/>
      <c r="K93" s="9">
        <f>IF(I93="","",IFERROR(I93-J93,0))</f>
        <v/>
      </c>
      <c r="L93" s="4" t="n"/>
      <c r="M93" s="5" t="n"/>
      <c r="N93" s="5" t="n"/>
      <c r="O93" s="8">
        <f>IF(B93="","",TEXT(B93,"mm/aaaa"))</f>
        <v/>
      </c>
      <c r="P93" s="8">
        <f>IF(E93="","",IFERROR(VLOOKUP(E93,'Categorias'!$A$2:$D$101,2,FALSE),"Não classificado"))</f>
        <v/>
      </c>
    </row>
    <row r="94">
      <c r="A94" s="2">
        <f>IF(B94="","",ROW()-1)</f>
        <v/>
      </c>
      <c r="B94" s="3" t="n"/>
      <c r="C94" s="4" t="n"/>
      <c r="D94" s="5" t="n"/>
      <c r="E94" s="5" t="n"/>
      <c r="F94" s="5" t="n"/>
      <c r="G94" s="4" t="n"/>
      <c r="H94" s="4" t="n"/>
      <c r="I94" s="6" t="n"/>
      <c r="J94" s="6" t="n"/>
      <c r="K94" s="7">
        <f>IF(I94="","",IFERROR(I94-J94,0))</f>
        <v/>
      </c>
      <c r="L94" s="4" t="n"/>
      <c r="M94" s="5" t="n"/>
      <c r="N94" s="5" t="n"/>
      <c r="O94" s="2">
        <f>IF(B94="","",TEXT(B94,"mm/aaaa"))</f>
        <v/>
      </c>
      <c r="P94" s="2">
        <f>IF(E94="","",IFERROR(VLOOKUP(E94,'Categorias'!$A$2:$D$101,2,FALSE),"Não classificado"))</f>
        <v/>
      </c>
    </row>
    <row r="95">
      <c r="A95" s="8">
        <f>IF(B95="","",ROW()-1)</f>
        <v/>
      </c>
      <c r="B95" s="3" t="n"/>
      <c r="C95" s="4" t="n"/>
      <c r="D95" s="5" t="n"/>
      <c r="E95" s="5" t="n"/>
      <c r="F95" s="5" t="n"/>
      <c r="G95" s="4" t="n"/>
      <c r="H95" s="4" t="n"/>
      <c r="I95" s="6" t="n"/>
      <c r="J95" s="6" t="n"/>
      <c r="K95" s="9">
        <f>IF(I95="","",IFERROR(I95-J95,0))</f>
        <v/>
      </c>
      <c r="L95" s="4" t="n"/>
      <c r="M95" s="5" t="n"/>
      <c r="N95" s="5" t="n"/>
      <c r="O95" s="8">
        <f>IF(B95="","",TEXT(B95,"mm/aaaa"))</f>
        <v/>
      </c>
      <c r="P95" s="8">
        <f>IF(E95="","",IFERROR(VLOOKUP(E95,'Categorias'!$A$2:$D$101,2,FALSE),"Não classificado"))</f>
        <v/>
      </c>
    </row>
    <row r="96">
      <c r="A96" s="2">
        <f>IF(B96="","",ROW()-1)</f>
        <v/>
      </c>
      <c r="B96" s="3" t="n"/>
      <c r="C96" s="4" t="n"/>
      <c r="D96" s="5" t="n"/>
      <c r="E96" s="5" t="n"/>
      <c r="F96" s="5" t="n"/>
      <c r="G96" s="4" t="n"/>
      <c r="H96" s="4" t="n"/>
      <c r="I96" s="6" t="n"/>
      <c r="J96" s="6" t="n"/>
      <c r="K96" s="7">
        <f>IF(I96="","",IFERROR(I96-J96,0))</f>
        <v/>
      </c>
      <c r="L96" s="4" t="n"/>
      <c r="M96" s="5" t="n"/>
      <c r="N96" s="5" t="n"/>
      <c r="O96" s="2">
        <f>IF(B96="","",TEXT(B96,"mm/aaaa"))</f>
        <v/>
      </c>
      <c r="P96" s="2">
        <f>IF(E96="","",IFERROR(VLOOKUP(E96,'Categorias'!$A$2:$D$101,2,FALSE),"Não classificado"))</f>
        <v/>
      </c>
    </row>
    <row r="97">
      <c r="A97" s="8">
        <f>IF(B97="","",ROW()-1)</f>
        <v/>
      </c>
      <c r="B97" s="3" t="n"/>
      <c r="C97" s="4" t="n"/>
      <c r="D97" s="5" t="n"/>
      <c r="E97" s="5" t="n"/>
      <c r="F97" s="5" t="n"/>
      <c r="G97" s="4" t="n"/>
      <c r="H97" s="4" t="n"/>
      <c r="I97" s="6" t="n"/>
      <c r="J97" s="6" t="n"/>
      <c r="K97" s="9">
        <f>IF(I97="","",IFERROR(I97-J97,0))</f>
        <v/>
      </c>
      <c r="L97" s="4" t="n"/>
      <c r="M97" s="5" t="n"/>
      <c r="N97" s="5" t="n"/>
      <c r="O97" s="8">
        <f>IF(B97="","",TEXT(B97,"mm/aaaa"))</f>
        <v/>
      </c>
      <c r="P97" s="8">
        <f>IF(E97="","",IFERROR(VLOOKUP(E97,'Categorias'!$A$2:$D$101,2,FALSE),"Não classificado"))</f>
        <v/>
      </c>
    </row>
    <row r="98">
      <c r="A98" s="2">
        <f>IF(B98="","",ROW()-1)</f>
        <v/>
      </c>
      <c r="B98" s="3" t="n"/>
      <c r="C98" s="4" t="n"/>
      <c r="D98" s="5" t="n"/>
      <c r="E98" s="5" t="n"/>
      <c r="F98" s="5" t="n"/>
      <c r="G98" s="4" t="n"/>
      <c r="H98" s="4" t="n"/>
      <c r="I98" s="6" t="n"/>
      <c r="J98" s="6" t="n"/>
      <c r="K98" s="7">
        <f>IF(I98="","",IFERROR(I98-J98,0))</f>
        <v/>
      </c>
      <c r="L98" s="4" t="n"/>
      <c r="M98" s="5" t="n"/>
      <c r="N98" s="5" t="n"/>
      <c r="O98" s="2">
        <f>IF(B98="","",TEXT(B98,"mm/aaaa"))</f>
        <v/>
      </c>
      <c r="P98" s="2">
        <f>IF(E98="","",IFERROR(VLOOKUP(E98,'Categorias'!$A$2:$D$101,2,FALSE),"Não classificado"))</f>
        <v/>
      </c>
    </row>
    <row r="99">
      <c r="A99" s="8">
        <f>IF(B99="","",ROW()-1)</f>
        <v/>
      </c>
      <c r="B99" s="3" t="n"/>
      <c r="C99" s="4" t="n"/>
      <c r="D99" s="5" t="n"/>
      <c r="E99" s="5" t="n"/>
      <c r="F99" s="5" t="n"/>
      <c r="G99" s="4" t="n"/>
      <c r="H99" s="4" t="n"/>
      <c r="I99" s="6" t="n"/>
      <c r="J99" s="6" t="n"/>
      <c r="K99" s="9">
        <f>IF(I99="","",IFERROR(I99-J99,0))</f>
        <v/>
      </c>
      <c r="L99" s="4" t="n"/>
      <c r="M99" s="5" t="n"/>
      <c r="N99" s="5" t="n"/>
      <c r="O99" s="8">
        <f>IF(B99="","",TEXT(B99,"mm/aaaa"))</f>
        <v/>
      </c>
      <c r="P99" s="8">
        <f>IF(E99="","",IFERROR(VLOOKUP(E99,'Categorias'!$A$2:$D$101,2,FALSE),"Não classificado"))</f>
        <v/>
      </c>
    </row>
    <row r="100">
      <c r="A100" s="2">
        <f>IF(B100="","",ROW()-1)</f>
        <v/>
      </c>
      <c r="B100" s="3" t="n"/>
      <c r="C100" s="4" t="n"/>
      <c r="D100" s="5" t="n"/>
      <c r="E100" s="5" t="n"/>
      <c r="F100" s="5" t="n"/>
      <c r="G100" s="4" t="n"/>
      <c r="H100" s="4" t="n"/>
      <c r="I100" s="6" t="n"/>
      <c r="J100" s="6" t="n"/>
      <c r="K100" s="7">
        <f>IF(I100="","",IFERROR(I100-J100,0))</f>
        <v/>
      </c>
      <c r="L100" s="4" t="n"/>
      <c r="M100" s="5" t="n"/>
      <c r="N100" s="5" t="n"/>
      <c r="O100" s="2">
        <f>IF(B100="","",TEXT(B100,"mm/aaaa"))</f>
        <v/>
      </c>
      <c r="P100" s="2">
        <f>IF(E100="","",IFERROR(VLOOKUP(E100,'Categorias'!$A$2:$D$101,2,FALSE),"Não classificado"))</f>
        <v/>
      </c>
    </row>
    <row r="101">
      <c r="A101" s="8">
        <f>IF(B101="","",ROW()-1)</f>
        <v/>
      </c>
      <c r="B101" s="3" t="n"/>
      <c r="C101" s="4" t="n"/>
      <c r="D101" s="5" t="n"/>
      <c r="E101" s="5" t="n"/>
      <c r="F101" s="5" t="n"/>
      <c r="G101" s="4" t="n"/>
      <c r="H101" s="4" t="n"/>
      <c r="I101" s="6" t="n"/>
      <c r="J101" s="6" t="n"/>
      <c r="K101" s="9">
        <f>IF(I101="","",IFERROR(I101-J101,0))</f>
        <v/>
      </c>
      <c r="L101" s="4" t="n"/>
      <c r="M101" s="5" t="n"/>
      <c r="N101" s="5" t="n"/>
      <c r="O101" s="8">
        <f>IF(B101="","",TEXT(B101,"mm/aaaa"))</f>
        <v/>
      </c>
      <c r="P101" s="8">
        <f>IF(E101="","",IFERROR(VLOOKUP(E101,'Categorias'!$A$2:$D$101,2,FALSE),"Não classificado"))</f>
        <v/>
      </c>
    </row>
  </sheetData>
  <autoFilter ref="A1:P101"/>
  <conditionalFormatting sqref="K2:K101">
    <cfRule type="expression" priority="1" dxfId="0">
      <formula>K2&gt;0</formula>
    </cfRule>
    <cfRule type="expression" priority="2" dxfId="1">
      <formula>K2&lt;0</formula>
    </cfRule>
  </conditionalFormatting>
  <conditionalFormatting sqref="L2:L101">
    <cfRule type="expression" priority="3" dxfId="1">
      <formula>L2="Pendente"</formula>
    </cfRule>
  </conditionalFormatting>
  <dataValidations count="5">
    <dataValidation sqref="C2:C101" showErrorMessage="1" showInputMessage="1" allowBlank="1" type="list">
      <formula1>"Receita,Despesa"</formula1>
    </dataValidation>
    <dataValidation sqref="E2:E101" showErrorMessage="1" showInputMessage="1" allowBlank="1" type="list">
      <formula1>='Categorias'!$A$2:$A$101</formula1>
    </dataValidation>
    <dataValidation sqref="G2:G101" showErrorMessage="1" showInputMessage="1" allowBlank="1" type="list">
      <formula1>"PIX,Cartão de débito,Cartão de crédito,Dinheiro,Boleto,Transferência,Débito em conta"</formula1>
    </dataValidation>
    <dataValidation sqref="H2:H101" showErrorMessage="1" showInputMessage="1" allowBlank="1" type="list">
      <formula1>"Conta corrente,Conta PJ,Caixa,Carteira digital"</formula1>
    </dataValidation>
    <dataValidation sqref="L2:L101" showErrorMessage="1" showInputMessage="1" allowBlank="1" type="list">
      <formula1>"Pago,Recebido,Pendente,Cancelado"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2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17" customWidth="1" min="4" max="4"/>
    <col width="18" customWidth="1" min="5" max="5"/>
    <col width="18" customWidth="1" min="6" max="6"/>
    <col width="4" customWidth="1" min="7" max="7"/>
    <col width="22" customWidth="1" min="8" max="8"/>
    <col width="22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</cols>
  <sheetData>
    <row r="1" ht="30" customHeight="1">
      <c r="A1" s="10" t="inlineStr">
        <is>
          <t>Radar Financeiro Diário</t>
        </is>
      </c>
    </row>
    <row r="2">
      <c r="A2" s="11" t="inlineStr">
        <is>
          <t>Decisão rápida: acompanhe entradas, saídas e saldo sem perder tempo.</t>
        </is>
      </c>
    </row>
    <row r="3">
      <c r="A3" s="12" t="inlineStr">
        <is>
          <t>Indicador</t>
        </is>
      </c>
      <c r="B3" s="12" t="inlineStr">
        <is>
          <t>Valor</t>
        </is>
      </c>
    </row>
    <row r="4">
      <c r="A4" s="13" t="inlineStr">
        <is>
          <t>Total de receitas</t>
        </is>
      </c>
      <c r="B4" s="7">
        <f>SUMIF('Lançamentos'!$C$2:$C$101,"Receita",'Lançamentos'!$K$2:$K$101)</f>
        <v/>
      </c>
    </row>
    <row r="5">
      <c r="A5" s="14" t="inlineStr">
        <is>
          <t>Total de despesas</t>
        </is>
      </c>
      <c r="B5" s="9">
        <f>SUMIF('Lançamentos'!$C$2:$C$101,"Despesa",'Lançamentos'!$K$2:$K$101)</f>
        <v/>
      </c>
    </row>
    <row r="6">
      <c r="A6" s="13" t="inlineStr">
        <is>
          <t>Saldo líquido</t>
        </is>
      </c>
      <c r="B6" s="7">
        <f>B4-B5</f>
        <v/>
      </c>
    </row>
    <row r="7">
      <c r="A7" s="14" t="inlineStr">
        <is>
          <t>Quantidade de lançamentos</t>
        </is>
      </c>
      <c r="B7" s="15">
        <f>COUNTIF('Lançamentos'!$A$2:$A$101,"&gt;0")</f>
        <v/>
      </c>
    </row>
    <row r="8">
      <c r="A8" s="13" t="inlineStr">
        <is>
          <t>Ticket médio</t>
        </is>
      </c>
      <c r="B8" s="7">
        <f>IFERROR(AVERAGE('Lançamentos'!$K$2:$K$101),0)</f>
        <v/>
      </c>
    </row>
    <row r="9">
      <c r="A9" s="14" t="inlineStr">
        <is>
          <t>Despesas sobre receitas</t>
        </is>
      </c>
      <c r="B9" s="16">
        <f>IFERROR(B5/B4,0)</f>
        <v/>
      </c>
    </row>
    <row r="10">
      <c r="A10" s="13" t="inlineStr">
        <is>
          <t>Total pendente</t>
        </is>
      </c>
      <c r="B10" s="7">
        <f>SUMIF('Lançamentos'!$L$2:$L$101,"Pendente",'Lançamentos'!$K$2:$K$101)</f>
        <v/>
      </c>
    </row>
    <row r="11"/>
    <row r="12">
      <c r="A12" s="12" t="inlineStr">
        <is>
          <t>Data</t>
        </is>
      </c>
      <c r="B12" s="12" t="inlineStr">
        <is>
          <t>Receitas do dia</t>
        </is>
      </c>
      <c r="C12" s="12" t="inlineStr">
        <is>
          <t>Despesas do dia</t>
        </is>
      </c>
      <c r="D12" s="12" t="inlineStr">
        <is>
          <t>Saldo do dia</t>
        </is>
      </c>
      <c r="E12" s="12" t="inlineStr">
        <is>
          <t>Saldo acumulado</t>
        </is>
      </c>
      <c r="F12" s="12" t="inlineStr">
        <is>
          <t>Qtd. lançamentos</t>
        </is>
      </c>
      <c r="H12" s="12" t="inlineStr">
        <is>
          <t>Categoria</t>
        </is>
      </c>
      <c r="I12" s="12" t="inlineStr">
        <is>
          <t>Despesas por categoria</t>
        </is>
      </c>
    </row>
    <row r="13">
      <c r="A13" s="17" t="n">
        <v>46296</v>
      </c>
      <c r="B13" s="7">
        <f>IFERROR(SUMIFS('Lançamentos'!$K$2:$K$101,'Lançamentos'!$B$2:$B$101,A13,'Lançamentos'!$C$2:$C$101,"Receita"),0)</f>
        <v/>
      </c>
      <c r="C13" s="7">
        <f>IFERROR(SUMIFS('Lançamentos'!$K$2:$K$101,'Lançamentos'!$B$2:$B$101,A13,'Lançamentos'!$C$2:$C$101,"Despesa"),0)</f>
        <v/>
      </c>
      <c r="D13" s="7">
        <f>B13-C13</f>
        <v/>
      </c>
      <c r="E13" s="7">
        <f>IF(A13="","",SUM($D$13:D13))</f>
        <v/>
      </c>
      <c r="F13" s="2">
        <f>IFERROR(COUNTIF('Lançamentos'!$B$2:$B$101,A13),0)</f>
        <v/>
      </c>
      <c r="H13" s="18" t="inlineStr">
        <is>
          <t>Vendas</t>
        </is>
      </c>
      <c r="I13" s="7">
        <f>IFERROR(SUMIFS('Lançamentos'!$K$2:$K$101,'Lançamentos'!$E$2:$E$101,H13,'Lançamentos'!$C$2:$C$101,"Despesa"),0)</f>
        <v/>
      </c>
    </row>
    <row r="14">
      <c r="A14" s="19" t="n">
        <v>46297</v>
      </c>
      <c r="B14" s="9">
        <f>IFERROR(SUMIFS('Lançamentos'!$K$2:$K$101,'Lançamentos'!$B$2:$B$101,A14,'Lançamentos'!$C$2:$C$101,"Receita"),0)</f>
        <v/>
      </c>
      <c r="C14" s="9">
        <f>IFERROR(SUMIFS('Lançamentos'!$K$2:$K$101,'Lançamentos'!$B$2:$B$101,A14,'Lançamentos'!$C$2:$C$101,"Despesa"),0)</f>
        <v/>
      </c>
      <c r="D14" s="9">
        <f>B14-C14</f>
        <v/>
      </c>
      <c r="E14" s="9">
        <f>IF(A14="","",SUM($D$13:D14))</f>
        <v/>
      </c>
      <c r="F14" s="8">
        <f>IFERROR(COUNTIF('Lançamentos'!$B$2:$B$101,A14),0)</f>
        <v/>
      </c>
      <c r="H14" s="20" t="inlineStr">
        <is>
          <t>Serviços prestados</t>
        </is>
      </c>
      <c r="I14" s="9">
        <f>IFERROR(SUMIFS('Lançamentos'!$K$2:$K$101,'Lançamentos'!$E$2:$E$101,H14,'Lançamentos'!$C$2:$C$101,"Despesa"),0)</f>
        <v/>
      </c>
    </row>
    <row r="15">
      <c r="A15" s="17" t="n">
        <v>46298</v>
      </c>
      <c r="B15" s="7">
        <f>IFERROR(SUMIFS('Lançamentos'!$K$2:$K$101,'Lançamentos'!$B$2:$B$101,A15,'Lançamentos'!$C$2:$C$101,"Receita"),0)</f>
        <v/>
      </c>
      <c r="C15" s="7">
        <f>IFERROR(SUMIFS('Lançamentos'!$K$2:$K$101,'Lançamentos'!$B$2:$B$101,A15,'Lançamentos'!$C$2:$C$101,"Despesa"),0)</f>
        <v/>
      </c>
      <c r="D15" s="7">
        <f>B15-C15</f>
        <v/>
      </c>
      <c r="E15" s="7">
        <f>IF(A15="","",SUM($D$13:D15))</f>
        <v/>
      </c>
      <c r="F15" s="2">
        <f>IFERROR(COUNTIF('Lançamentos'!$B$2:$B$101,A15),0)</f>
        <v/>
      </c>
      <c r="H15" s="18" t="inlineStr">
        <is>
          <t>Alimentação</t>
        </is>
      </c>
      <c r="I15" s="7">
        <f>IFERROR(SUMIFS('Lançamentos'!$K$2:$K$101,'Lançamentos'!$E$2:$E$101,H15,'Lançamentos'!$C$2:$C$101,"Despesa"),0)</f>
        <v/>
      </c>
    </row>
    <row r="16">
      <c r="A16" s="19" t="n">
        <v>46299</v>
      </c>
      <c r="B16" s="9">
        <f>IFERROR(SUMIFS('Lançamentos'!$K$2:$K$101,'Lançamentos'!$B$2:$B$101,A16,'Lançamentos'!$C$2:$C$101,"Receita"),0)</f>
        <v/>
      </c>
      <c r="C16" s="9">
        <f>IFERROR(SUMIFS('Lançamentos'!$K$2:$K$101,'Lançamentos'!$B$2:$B$101,A16,'Lançamentos'!$C$2:$C$101,"Despesa"),0)</f>
        <v/>
      </c>
      <c r="D16" s="9">
        <f>B16-C16</f>
        <v/>
      </c>
      <c r="E16" s="9">
        <f>IF(A16="","",SUM($D$13:D16))</f>
        <v/>
      </c>
      <c r="F16" s="8">
        <f>IFERROR(COUNTIF('Lançamentos'!$B$2:$B$101,A16),0)</f>
        <v/>
      </c>
      <c r="H16" s="20" t="inlineStr">
        <is>
          <t>Transporte</t>
        </is>
      </c>
      <c r="I16" s="9">
        <f>IFERROR(SUMIFS('Lançamentos'!$K$2:$K$101,'Lançamentos'!$E$2:$E$101,H16,'Lançamentos'!$C$2:$C$101,"Despesa"),0)</f>
        <v/>
      </c>
    </row>
    <row r="17">
      <c r="A17" s="17" t="n">
        <v>46300</v>
      </c>
      <c r="B17" s="7">
        <f>IFERROR(SUMIFS('Lançamentos'!$K$2:$K$101,'Lançamentos'!$B$2:$B$101,A17,'Lançamentos'!$C$2:$C$101,"Receita"),0)</f>
        <v/>
      </c>
      <c r="C17" s="7">
        <f>IFERROR(SUMIFS('Lançamentos'!$K$2:$K$101,'Lançamentos'!$B$2:$B$101,A17,'Lançamentos'!$C$2:$C$101,"Despesa"),0)</f>
        <v/>
      </c>
      <c r="D17" s="7">
        <f>B17-C17</f>
        <v/>
      </c>
      <c r="E17" s="7">
        <f>IF(A17="","",SUM($D$13:D17))</f>
        <v/>
      </c>
      <c r="F17" s="2">
        <f>IFERROR(COUNTIF('Lançamentos'!$B$2:$B$101,A17),0)</f>
        <v/>
      </c>
      <c r="H17" s="18" t="inlineStr">
        <is>
          <t>Moradia</t>
        </is>
      </c>
      <c r="I17" s="7">
        <f>IFERROR(SUMIFS('Lançamentos'!$K$2:$K$101,'Lançamentos'!$E$2:$E$101,H17,'Lançamentos'!$C$2:$C$101,"Despesa"),0)</f>
        <v/>
      </c>
    </row>
    <row r="18">
      <c r="A18" s="19" t="n">
        <v>46301</v>
      </c>
      <c r="B18" s="9">
        <f>IFERROR(SUMIFS('Lançamentos'!$K$2:$K$101,'Lançamentos'!$B$2:$B$101,A18,'Lançamentos'!$C$2:$C$101,"Receita"),0)</f>
        <v/>
      </c>
      <c r="C18" s="9">
        <f>IFERROR(SUMIFS('Lançamentos'!$K$2:$K$101,'Lançamentos'!$B$2:$B$101,A18,'Lançamentos'!$C$2:$C$101,"Despesa"),0)</f>
        <v/>
      </c>
      <c r="D18" s="9">
        <f>B18-C18</f>
        <v/>
      </c>
      <c r="E18" s="9">
        <f>IF(A18="","",SUM($D$13:D18))</f>
        <v/>
      </c>
      <c r="F18" s="8">
        <f>IFERROR(COUNTIF('Lançamentos'!$B$2:$B$101,A18),0)</f>
        <v/>
      </c>
      <c r="H18" s="20" t="inlineStr">
        <is>
          <t>Fornecedores</t>
        </is>
      </c>
      <c r="I18" s="9">
        <f>IFERROR(SUMIFS('Lançamentos'!$K$2:$K$101,'Lançamentos'!$E$2:$E$101,H18,'Lançamentos'!$C$2:$C$101,"Despesa"),0)</f>
        <v/>
      </c>
    </row>
    <row r="19">
      <c r="A19" s="17" t="n">
        <v>46302</v>
      </c>
      <c r="B19" s="7">
        <f>IFERROR(SUMIFS('Lançamentos'!$K$2:$K$101,'Lançamentos'!$B$2:$B$101,A19,'Lançamentos'!$C$2:$C$101,"Receita"),0)</f>
        <v/>
      </c>
      <c r="C19" s="7">
        <f>IFERROR(SUMIFS('Lançamentos'!$K$2:$K$101,'Lançamentos'!$B$2:$B$101,A19,'Lançamentos'!$C$2:$C$101,"Despesa"),0)</f>
        <v/>
      </c>
      <c r="D19" s="7">
        <f>B19-C19</f>
        <v/>
      </c>
      <c r="E19" s="7">
        <f>IF(A19="","",SUM($D$13:D19))</f>
        <v/>
      </c>
      <c r="F19" s="2">
        <f>IFERROR(COUNTIF('Lançamentos'!$B$2:$B$101,A19),0)</f>
        <v/>
      </c>
      <c r="H19" s="18" t="inlineStr">
        <is>
          <t>Tecnologia</t>
        </is>
      </c>
      <c r="I19" s="7">
        <f>IFERROR(SUMIFS('Lançamentos'!$K$2:$K$101,'Lançamentos'!$E$2:$E$101,H19,'Lançamentos'!$C$2:$C$101,"Despesa"),0)</f>
        <v/>
      </c>
    </row>
    <row r="20">
      <c r="A20" s="19" t="n">
        <v>46303</v>
      </c>
      <c r="B20" s="9">
        <f>IFERROR(SUMIFS('Lançamentos'!$K$2:$K$101,'Lançamentos'!$B$2:$B$101,A20,'Lançamentos'!$C$2:$C$101,"Receita"),0)</f>
        <v/>
      </c>
      <c r="C20" s="9">
        <f>IFERROR(SUMIFS('Lançamentos'!$K$2:$K$101,'Lançamentos'!$B$2:$B$101,A20,'Lançamentos'!$C$2:$C$101,"Despesa"),0)</f>
        <v/>
      </c>
      <c r="D20" s="9">
        <f>B20-C20</f>
        <v/>
      </c>
      <c r="E20" s="9">
        <f>IF(A20="","",SUM($D$13:D20))</f>
        <v/>
      </c>
      <c r="F20" s="8">
        <f>IFERROR(COUNTIF('Lançamentos'!$B$2:$B$101,A20),0)</f>
        <v/>
      </c>
      <c r="H20" s="20" t="inlineStr">
        <is>
          <t>Tarifas bancárias</t>
        </is>
      </c>
      <c r="I20" s="9">
        <f>IFERROR(SUMIFS('Lançamentos'!$K$2:$K$101,'Lançamentos'!$E$2:$E$101,H20,'Lançamentos'!$C$2:$C$101,"Despesa"),0)</f>
        <v/>
      </c>
    </row>
    <row r="21">
      <c r="A21" s="17" t="n">
        <v>46304</v>
      </c>
      <c r="B21" s="7">
        <f>IFERROR(SUMIFS('Lançamentos'!$K$2:$K$101,'Lançamentos'!$B$2:$B$101,A21,'Lançamentos'!$C$2:$C$101,"Receita"),0)</f>
        <v/>
      </c>
      <c r="C21" s="7">
        <f>IFERROR(SUMIFS('Lançamentos'!$K$2:$K$101,'Lançamentos'!$B$2:$B$101,A21,'Lançamentos'!$C$2:$C$101,"Despesa"),0)</f>
        <v/>
      </c>
      <c r="D21" s="7">
        <f>B21-C21</f>
        <v/>
      </c>
      <c r="E21" s="7">
        <f>IF(A21="","",SUM($D$13:D21))</f>
        <v/>
      </c>
      <c r="F21" s="2">
        <f>IFERROR(COUNTIF('Lançamentos'!$B$2:$B$101,A21),0)</f>
        <v/>
      </c>
      <c r="H21" s="18" t="inlineStr">
        <is>
          <t>Impostos</t>
        </is>
      </c>
      <c r="I21" s="7">
        <f>IFERROR(SUMIFS('Lançamentos'!$K$2:$K$101,'Lançamentos'!$E$2:$E$101,H21,'Lançamentos'!$C$2:$C$101,"Despesa"),0)</f>
        <v/>
      </c>
    </row>
    <row r="22">
      <c r="A22" s="19" t="n">
        <v>46305</v>
      </c>
      <c r="B22" s="9">
        <f>IFERROR(SUMIFS('Lançamentos'!$K$2:$K$101,'Lançamentos'!$B$2:$B$101,A22,'Lançamentos'!$C$2:$C$101,"Receita"),0)</f>
        <v/>
      </c>
      <c r="C22" s="9">
        <f>IFERROR(SUMIFS('Lançamentos'!$K$2:$K$101,'Lançamentos'!$B$2:$B$101,A22,'Lançamentos'!$C$2:$C$101,"Despesa"),0)</f>
        <v/>
      </c>
      <c r="D22" s="9">
        <f>B22-C22</f>
        <v/>
      </c>
      <c r="E22" s="9">
        <f>IF(A22="","",SUM($D$13:D22))</f>
        <v/>
      </c>
      <c r="F22" s="8">
        <f>IFERROR(COUNTIF('Lançamentos'!$B$2:$B$101,A22),0)</f>
        <v/>
      </c>
      <c r="H22" s="20" t="inlineStr">
        <is>
          <t>Marketing</t>
        </is>
      </c>
      <c r="I22" s="9">
        <f>IFERROR(SUMIFS('Lançamentos'!$K$2:$K$101,'Lançamentos'!$E$2:$E$101,H22,'Lançamentos'!$C$2:$C$101,"Despesa"),0)</f>
        <v/>
      </c>
    </row>
    <row r="23">
      <c r="H23" s="18" t="inlineStr">
        <is>
          <t>Pró-labore</t>
        </is>
      </c>
      <c r="I23" s="7">
        <f>IFERROR(SUMIFS('Lançamentos'!$K$2:$K$101,'Lançamentos'!$E$2:$E$101,H23,'Lançamentos'!$C$2:$C$101,"Despesa"),0)</f>
        <v/>
      </c>
    </row>
  </sheetData>
  <mergeCells count="1">
    <mergeCell ref="A1:Q1"/>
  </mergeCells>
  <conditionalFormatting sqref="B4:B10">
    <cfRule type="expression" priority="1" dxfId="0">
      <formula>B4&gt;0</formula>
    </cfRule>
    <cfRule type="expression" priority="2" dxfId="1">
      <formula>B4&lt;0</formula>
    </cfRule>
  </conditionalFormatting>
  <conditionalFormatting sqref="D13:E22">
    <cfRule type="expression" priority="3" dxfId="0">
      <formula>D13&gt;0</formula>
    </cfRule>
    <cfRule type="expression" priority="4" dxfId="1">
      <formula>D13&lt;0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48" customWidth="1" min="3" max="3"/>
    <col width="24" customWidth="1" min="4" max="4"/>
  </cols>
  <sheetData>
    <row r="1" ht="28" customHeight="1">
      <c r="A1" s="1" t="inlineStr">
        <is>
          <t>Categoria</t>
        </is>
      </c>
      <c r="B1" s="1" t="inlineStr">
        <is>
          <t>Tipo padrão</t>
        </is>
      </c>
      <c r="C1" s="1" t="inlineStr">
        <is>
          <t>Descrição</t>
        </is>
      </c>
      <c r="D1" s="1" t="inlineStr">
        <is>
          <t>Orçamento mensal (R$)</t>
        </is>
      </c>
    </row>
    <row r="2">
      <c r="A2" s="5" t="inlineStr">
        <is>
          <t>Vendas</t>
        </is>
      </c>
      <c r="B2" s="5" t="inlineStr">
        <is>
          <t>Receita</t>
        </is>
      </c>
      <c r="C2" s="5" t="inlineStr">
        <is>
          <t>Receitas pela comercialização de produtos</t>
        </is>
      </c>
      <c r="D2" s="6" t="n">
        <v>10000</v>
      </c>
    </row>
    <row r="3">
      <c r="A3" s="5" t="inlineStr">
        <is>
          <t>Serviços prestados</t>
        </is>
      </c>
      <c r="B3" s="5" t="inlineStr">
        <is>
          <t>Receita</t>
        </is>
      </c>
      <c r="C3" s="5" t="inlineStr">
        <is>
          <t>Receitas por consultoria, atendimento e serviços</t>
        </is>
      </c>
      <c r="D3" s="6" t="n">
        <v>8000</v>
      </c>
    </row>
    <row r="4">
      <c r="A4" s="5" t="inlineStr">
        <is>
          <t>Alimentação</t>
        </is>
      </c>
      <c r="B4" s="5" t="inlineStr">
        <is>
          <t>Despesa</t>
        </is>
      </c>
      <c r="C4" s="5" t="inlineStr">
        <is>
          <t>Supermercado, refeições e itens de consumo</t>
        </is>
      </c>
      <c r="D4" s="6" t="n">
        <v>1500</v>
      </c>
    </row>
    <row r="5">
      <c r="A5" s="5" t="inlineStr">
        <is>
          <t>Transporte</t>
        </is>
      </c>
      <c r="B5" s="5" t="inlineStr">
        <is>
          <t>Despesa</t>
        </is>
      </c>
      <c r="C5" s="5" t="inlineStr">
        <is>
          <t>Combustível, estacionamento e deslocamentos</t>
        </is>
      </c>
      <c r="D5" s="6" t="n">
        <v>900</v>
      </c>
    </row>
    <row r="6">
      <c r="A6" s="5" t="inlineStr">
        <is>
          <t>Moradia</t>
        </is>
      </c>
      <c r="B6" s="5" t="inlineStr">
        <is>
          <t>Despesa</t>
        </is>
      </c>
      <c r="C6" s="5" t="inlineStr">
        <is>
          <t>Aluguel, energia, água e estrutura</t>
        </is>
      </c>
      <c r="D6" s="6" t="n">
        <v>4200</v>
      </c>
    </row>
    <row r="7">
      <c r="A7" s="5" t="inlineStr">
        <is>
          <t>Fornecedores</t>
        </is>
      </c>
      <c r="B7" s="5" t="inlineStr">
        <is>
          <t>Despesa</t>
        </is>
      </c>
      <c r="C7" s="5" t="inlineStr">
        <is>
          <t>Insumos e pagamentos a fornecedores</t>
        </is>
      </c>
      <c r="D7" s="6" t="n">
        <v>3500</v>
      </c>
    </row>
    <row r="8">
      <c r="A8" s="5" t="inlineStr">
        <is>
          <t>Tecnologia</t>
        </is>
      </c>
      <c r="B8" s="5" t="inlineStr">
        <is>
          <t>Despesa</t>
        </is>
      </c>
      <c r="C8" s="5" t="inlineStr">
        <is>
          <t>Softwares, licenças e equipamentos</t>
        </is>
      </c>
      <c r="D8" s="6" t="n">
        <v>1200</v>
      </c>
    </row>
    <row r="9">
      <c r="A9" s="5" t="inlineStr">
        <is>
          <t>Tarifas bancárias</t>
        </is>
      </c>
      <c r="B9" s="5" t="inlineStr">
        <is>
          <t>Despesa</t>
        </is>
      </c>
      <c r="C9" s="5" t="inlineStr">
        <is>
          <t>Tarifas, manutenção e custos financeiros</t>
        </is>
      </c>
      <c r="D9" s="6" t="n">
        <v>300</v>
      </c>
    </row>
    <row r="10">
      <c r="A10" s="5" t="inlineStr">
        <is>
          <t>Impostos</t>
        </is>
      </c>
      <c r="B10" s="5" t="inlineStr">
        <is>
          <t>Despesa</t>
        </is>
      </c>
      <c r="C10" s="5" t="inlineStr">
        <is>
          <t>Tributos e guias a recolher</t>
        </is>
      </c>
      <c r="D10" s="6" t="n">
        <v>1800</v>
      </c>
    </row>
    <row r="11">
      <c r="A11" s="5" t="inlineStr">
        <is>
          <t>Marketing</t>
        </is>
      </c>
      <c r="B11" s="5" t="inlineStr">
        <is>
          <t>Despesa</t>
        </is>
      </c>
      <c r="C11" s="5" t="inlineStr">
        <is>
          <t>Divulgação, anúncios e materiais</t>
        </is>
      </c>
      <c r="D11" s="6" t="n">
        <v>1000</v>
      </c>
    </row>
    <row r="12">
      <c r="A12" s="5" t="inlineStr">
        <is>
          <t>Pró-labore</t>
        </is>
      </c>
      <c r="B12" s="5" t="inlineStr">
        <is>
          <t>Despesa</t>
        </is>
      </c>
      <c r="C12" s="5" t="inlineStr">
        <is>
          <t>Retirada mensal dos sócios</t>
        </is>
      </c>
      <c r="D12" s="6" t="n">
        <v>4500</v>
      </c>
    </row>
    <row r="13">
      <c r="A13" s="5" t="n"/>
      <c r="B13" s="5" t="n"/>
      <c r="C13" s="5" t="n"/>
      <c r="D13" s="6" t="n"/>
    </row>
    <row r="14">
      <c r="A14" s="5" t="n"/>
      <c r="B14" s="5" t="n"/>
      <c r="C14" s="5" t="n"/>
      <c r="D14" s="6" t="n"/>
    </row>
    <row r="15">
      <c r="A15" s="5" t="n"/>
      <c r="B15" s="5" t="n"/>
      <c r="C15" s="5" t="n"/>
      <c r="D15" s="6" t="n"/>
    </row>
    <row r="16">
      <c r="A16" s="5" t="n"/>
      <c r="B16" s="5" t="n"/>
      <c r="C16" s="5" t="n"/>
      <c r="D16" s="6" t="n"/>
    </row>
    <row r="17">
      <c r="A17" s="5" t="n"/>
      <c r="B17" s="5" t="n"/>
      <c r="C17" s="5" t="n"/>
      <c r="D17" s="6" t="n"/>
    </row>
    <row r="18">
      <c r="A18" s="5" t="n"/>
      <c r="B18" s="5" t="n"/>
      <c r="C18" s="5" t="n"/>
      <c r="D18" s="6" t="n"/>
    </row>
    <row r="19">
      <c r="A19" s="5" t="n"/>
      <c r="B19" s="5" t="n"/>
      <c r="C19" s="5" t="n"/>
      <c r="D19" s="6" t="n"/>
    </row>
    <row r="20">
      <c r="A20" s="5" t="n"/>
      <c r="B20" s="5" t="n"/>
      <c r="C20" s="5" t="n"/>
      <c r="D20" s="6" t="n"/>
    </row>
    <row r="21">
      <c r="A21" s="5" t="n"/>
      <c r="B21" s="5" t="n"/>
      <c r="C21" s="5" t="n"/>
      <c r="D21" s="6" t="n"/>
    </row>
    <row r="22">
      <c r="A22" s="5" t="n"/>
      <c r="B22" s="5" t="n"/>
      <c r="C22" s="5" t="n"/>
      <c r="D22" s="6" t="n"/>
    </row>
    <row r="23">
      <c r="A23" s="5" t="n"/>
      <c r="B23" s="5" t="n"/>
      <c r="C23" s="5" t="n"/>
      <c r="D23" s="6" t="n"/>
    </row>
    <row r="24">
      <c r="A24" s="5" t="n"/>
      <c r="B24" s="5" t="n"/>
      <c r="C24" s="5" t="n"/>
      <c r="D24" s="6" t="n"/>
    </row>
    <row r="25">
      <c r="A25" s="5" t="n"/>
      <c r="B25" s="5" t="n"/>
      <c r="C25" s="5" t="n"/>
      <c r="D25" s="6" t="n"/>
    </row>
    <row r="26">
      <c r="A26" s="5" t="n"/>
      <c r="B26" s="5" t="n"/>
      <c r="C26" s="5" t="n"/>
      <c r="D26" s="6" t="n"/>
    </row>
    <row r="27">
      <c r="A27" s="5" t="n"/>
      <c r="B27" s="5" t="n"/>
      <c r="C27" s="5" t="n"/>
      <c r="D27" s="6" t="n"/>
    </row>
    <row r="28">
      <c r="A28" s="5" t="n"/>
      <c r="B28" s="5" t="n"/>
      <c r="C28" s="5" t="n"/>
      <c r="D28" s="6" t="n"/>
    </row>
    <row r="29">
      <c r="A29" s="5" t="n"/>
      <c r="B29" s="5" t="n"/>
      <c r="C29" s="5" t="n"/>
      <c r="D29" s="6" t="n"/>
    </row>
    <row r="30">
      <c r="A30" s="5" t="n"/>
      <c r="B30" s="5" t="n"/>
      <c r="C30" s="5" t="n"/>
      <c r="D30" s="6" t="n"/>
    </row>
    <row r="31">
      <c r="A31" s="5" t="n"/>
      <c r="B31" s="5" t="n"/>
      <c r="C31" s="5" t="n"/>
      <c r="D31" s="6" t="n"/>
    </row>
    <row r="32">
      <c r="A32" s="5" t="n"/>
      <c r="B32" s="5" t="n"/>
      <c r="C32" s="5" t="n"/>
      <c r="D32" s="6" t="n"/>
    </row>
    <row r="33">
      <c r="A33" s="5" t="n"/>
      <c r="B33" s="5" t="n"/>
      <c r="C33" s="5" t="n"/>
      <c r="D33" s="6" t="n"/>
    </row>
    <row r="34">
      <c r="A34" s="5" t="n"/>
      <c r="B34" s="5" t="n"/>
      <c r="C34" s="5" t="n"/>
      <c r="D34" s="6" t="n"/>
    </row>
    <row r="35">
      <c r="A35" s="5" t="n"/>
      <c r="B35" s="5" t="n"/>
      <c r="C35" s="5" t="n"/>
      <c r="D35" s="6" t="n"/>
    </row>
    <row r="36">
      <c r="A36" s="5" t="n"/>
      <c r="B36" s="5" t="n"/>
      <c r="C36" s="5" t="n"/>
      <c r="D36" s="6" t="n"/>
    </row>
    <row r="37">
      <c r="A37" s="5" t="n"/>
      <c r="B37" s="5" t="n"/>
      <c r="C37" s="5" t="n"/>
      <c r="D37" s="6" t="n"/>
    </row>
    <row r="38">
      <c r="A38" s="5" t="n"/>
      <c r="B38" s="5" t="n"/>
      <c r="C38" s="5" t="n"/>
      <c r="D38" s="6" t="n"/>
    </row>
    <row r="39">
      <c r="A39" s="5" t="n"/>
      <c r="B39" s="5" t="n"/>
      <c r="C39" s="5" t="n"/>
      <c r="D39" s="6" t="n"/>
    </row>
    <row r="40">
      <c r="A40" s="5" t="n"/>
      <c r="B40" s="5" t="n"/>
      <c r="C40" s="5" t="n"/>
      <c r="D40" s="6" t="n"/>
    </row>
    <row r="41">
      <c r="A41" s="5" t="n"/>
      <c r="B41" s="5" t="n"/>
      <c r="C41" s="5" t="n"/>
      <c r="D41" s="6" t="n"/>
    </row>
    <row r="42">
      <c r="A42" s="5" t="n"/>
      <c r="B42" s="5" t="n"/>
      <c r="C42" s="5" t="n"/>
      <c r="D42" s="6" t="n"/>
    </row>
    <row r="43">
      <c r="A43" s="5" t="n"/>
      <c r="B43" s="5" t="n"/>
      <c r="C43" s="5" t="n"/>
      <c r="D43" s="6" t="n"/>
    </row>
    <row r="44">
      <c r="A44" s="5" t="n"/>
      <c r="B44" s="5" t="n"/>
      <c r="C44" s="5" t="n"/>
      <c r="D44" s="6" t="n"/>
    </row>
    <row r="45">
      <c r="A45" s="5" t="n"/>
      <c r="B45" s="5" t="n"/>
      <c r="C45" s="5" t="n"/>
      <c r="D45" s="6" t="n"/>
    </row>
    <row r="46">
      <c r="A46" s="5" t="n"/>
      <c r="B46" s="5" t="n"/>
      <c r="C46" s="5" t="n"/>
      <c r="D46" s="6" t="n"/>
    </row>
    <row r="47">
      <c r="A47" s="5" t="n"/>
      <c r="B47" s="5" t="n"/>
      <c r="C47" s="5" t="n"/>
      <c r="D47" s="6" t="n"/>
    </row>
    <row r="48">
      <c r="A48" s="5" t="n"/>
      <c r="B48" s="5" t="n"/>
      <c r="C48" s="5" t="n"/>
      <c r="D48" s="6" t="n"/>
    </row>
    <row r="49">
      <c r="A49" s="5" t="n"/>
      <c r="B49" s="5" t="n"/>
      <c r="C49" s="5" t="n"/>
      <c r="D49" s="6" t="n"/>
    </row>
    <row r="50">
      <c r="A50" s="5" t="n"/>
      <c r="B50" s="5" t="n"/>
      <c r="C50" s="5" t="n"/>
      <c r="D50" s="6" t="n"/>
    </row>
    <row r="51">
      <c r="A51" s="5" t="n"/>
      <c r="B51" s="5" t="n"/>
      <c r="C51" s="5" t="n"/>
      <c r="D51" s="6" t="n"/>
    </row>
    <row r="52">
      <c r="A52" s="5" t="n"/>
      <c r="B52" s="5" t="n"/>
      <c r="C52" s="5" t="n"/>
      <c r="D52" s="6" t="n"/>
    </row>
    <row r="53">
      <c r="A53" s="5" t="n"/>
      <c r="B53" s="5" t="n"/>
      <c r="C53" s="5" t="n"/>
      <c r="D53" s="6" t="n"/>
    </row>
    <row r="54">
      <c r="A54" s="5" t="n"/>
      <c r="B54" s="5" t="n"/>
      <c r="C54" s="5" t="n"/>
      <c r="D54" s="6" t="n"/>
    </row>
    <row r="55">
      <c r="A55" s="5" t="n"/>
      <c r="B55" s="5" t="n"/>
      <c r="C55" s="5" t="n"/>
      <c r="D55" s="6" t="n"/>
    </row>
    <row r="56">
      <c r="A56" s="5" t="n"/>
      <c r="B56" s="5" t="n"/>
      <c r="C56" s="5" t="n"/>
      <c r="D56" s="6" t="n"/>
    </row>
    <row r="57">
      <c r="A57" s="5" t="n"/>
      <c r="B57" s="5" t="n"/>
      <c r="C57" s="5" t="n"/>
      <c r="D57" s="6" t="n"/>
    </row>
    <row r="58">
      <c r="A58" s="5" t="n"/>
      <c r="B58" s="5" t="n"/>
      <c r="C58" s="5" t="n"/>
      <c r="D58" s="6" t="n"/>
    </row>
    <row r="59">
      <c r="A59" s="5" t="n"/>
      <c r="B59" s="5" t="n"/>
      <c r="C59" s="5" t="n"/>
      <c r="D59" s="6" t="n"/>
    </row>
    <row r="60">
      <c r="A60" s="5" t="n"/>
      <c r="B60" s="5" t="n"/>
      <c r="C60" s="5" t="n"/>
      <c r="D60" s="6" t="n"/>
    </row>
    <row r="61">
      <c r="A61" s="5" t="n"/>
      <c r="B61" s="5" t="n"/>
      <c r="C61" s="5" t="n"/>
      <c r="D61" s="6" t="n"/>
    </row>
    <row r="62">
      <c r="A62" s="5" t="n"/>
      <c r="B62" s="5" t="n"/>
      <c r="C62" s="5" t="n"/>
      <c r="D62" s="6" t="n"/>
    </row>
    <row r="63">
      <c r="A63" s="5" t="n"/>
      <c r="B63" s="5" t="n"/>
      <c r="C63" s="5" t="n"/>
      <c r="D63" s="6" t="n"/>
    </row>
    <row r="64">
      <c r="A64" s="5" t="n"/>
      <c r="B64" s="5" t="n"/>
      <c r="C64" s="5" t="n"/>
      <c r="D64" s="6" t="n"/>
    </row>
    <row r="65">
      <c r="A65" s="5" t="n"/>
      <c r="B65" s="5" t="n"/>
      <c r="C65" s="5" t="n"/>
      <c r="D65" s="6" t="n"/>
    </row>
    <row r="66">
      <c r="A66" s="5" t="n"/>
      <c r="B66" s="5" t="n"/>
      <c r="C66" s="5" t="n"/>
      <c r="D66" s="6" t="n"/>
    </row>
    <row r="67">
      <c r="A67" s="5" t="n"/>
      <c r="B67" s="5" t="n"/>
      <c r="C67" s="5" t="n"/>
      <c r="D67" s="6" t="n"/>
    </row>
    <row r="68">
      <c r="A68" s="5" t="n"/>
      <c r="B68" s="5" t="n"/>
      <c r="C68" s="5" t="n"/>
      <c r="D68" s="6" t="n"/>
    </row>
    <row r="69">
      <c r="A69" s="5" t="n"/>
      <c r="B69" s="5" t="n"/>
      <c r="C69" s="5" t="n"/>
      <c r="D69" s="6" t="n"/>
    </row>
    <row r="70">
      <c r="A70" s="5" t="n"/>
      <c r="B70" s="5" t="n"/>
      <c r="C70" s="5" t="n"/>
      <c r="D70" s="6" t="n"/>
    </row>
    <row r="71">
      <c r="A71" s="5" t="n"/>
      <c r="B71" s="5" t="n"/>
      <c r="C71" s="5" t="n"/>
      <c r="D71" s="6" t="n"/>
    </row>
    <row r="72">
      <c r="A72" s="5" t="n"/>
      <c r="B72" s="5" t="n"/>
      <c r="C72" s="5" t="n"/>
      <c r="D72" s="6" t="n"/>
    </row>
    <row r="73">
      <c r="A73" s="5" t="n"/>
      <c r="B73" s="5" t="n"/>
      <c r="C73" s="5" t="n"/>
      <c r="D73" s="6" t="n"/>
    </row>
    <row r="74">
      <c r="A74" s="5" t="n"/>
      <c r="B74" s="5" t="n"/>
      <c r="C74" s="5" t="n"/>
      <c r="D74" s="6" t="n"/>
    </row>
    <row r="75">
      <c r="A75" s="5" t="n"/>
      <c r="B75" s="5" t="n"/>
      <c r="C75" s="5" t="n"/>
      <c r="D75" s="6" t="n"/>
    </row>
    <row r="76">
      <c r="A76" s="5" t="n"/>
      <c r="B76" s="5" t="n"/>
      <c r="C76" s="5" t="n"/>
      <c r="D76" s="6" t="n"/>
    </row>
    <row r="77">
      <c r="A77" s="5" t="n"/>
      <c r="B77" s="5" t="n"/>
      <c r="C77" s="5" t="n"/>
      <c r="D77" s="6" t="n"/>
    </row>
    <row r="78">
      <c r="A78" s="5" t="n"/>
      <c r="B78" s="5" t="n"/>
      <c r="C78" s="5" t="n"/>
      <c r="D78" s="6" t="n"/>
    </row>
    <row r="79">
      <c r="A79" s="5" t="n"/>
      <c r="B79" s="5" t="n"/>
      <c r="C79" s="5" t="n"/>
      <c r="D79" s="6" t="n"/>
    </row>
    <row r="80">
      <c r="A80" s="5" t="n"/>
      <c r="B80" s="5" t="n"/>
      <c r="C80" s="5" t="n"/>
      <c r="D80" s="6" t="n"/>
    </row>
    <row r="81">
      <c r="A81" s="5" t="n"/>
      <c r="B81" s="5" t="n"/>
      <c r="C81" s="5" t="n"/>
      <c r="D81" s="6" t="n"/>
    </row>
    <row r="82">
      <c r="A82" s="5" t="n"/>
      <c r="B82" s="5" t="n"/>
      <c r="C82" s="5" t="n"/>
      <c r="D82" s="6" t="n"/>
    </row>
    <row r="83">
      <c r="A83" s="5" t="n"/>
      <c r="B83" s="5" t="n"/>
      <c r="C83" s="5" t="n"/>
      <c r="D83" s="6" t="n"/>
    </row>
    <row r="84">
      <c r="A84" s="5" t="n"/>
      <c r="B84" s="5" t="n"/>
      <c r="C84" s="5" t="n"/>
      <c r="D84" s="6" t="n"/>
    </row>
    <row r="85">
      <c r="A85" s="5" t="n"/>
      <c r="B85" s="5" t="n"/>
      <c r="C85" s="5" t="n"/>
      <c r="D85" s="6" t="n"/>
    </row>
    <row r="86">
      <c r="A86" s="5" t="n"/>
      <c r="B86" s="5" t="n"/>
      <c r="C86" s="5" t="n"/>
      <c r="D86" s="6" t="n"/>
    </row>
    <row r="87">
      <c r="A87" s="5" t="n"/>
      <c r="B87" s="5" t="n"/>
      <c r="C87" s="5" t="n"/>
      <c r="D87" s="6" t="n"/>
    </row>
    <row r="88">
      <c r="A88" s="5" t="n"/>
      <c r="B88" s="5" t="n"/>
      <c r="C88" s="5" t="n"/>
      <c r="D88" s="6" t="n"/>
    </row>
    <row r="89">
      <c r="A89" s="5" t="n"/>
      <c r="B89" s="5" t="n"/>
      <c r="C89" s="5" t="n"/>
      <c r="D89" s="6" t="n"/>
    </row>
    <row r="90">
      <c r="A90" s="5" t="n"/>
      <c r="B90" s="5" t="n"/>
      <c r="C90" s="5" t="n"/>
      <c r="D90" s="6" t="n"/>
    </row>
    <row r="91">
      <c r="A91" s="5" t="n"/>
      <c r="B91" s="5" t="n"/>
      <c r="C91" s="5" t="n"/>
      <c r="D91" s="6" t="n"/>
    </row>
    <row r="92">
      <c r="A92" s="5" t="n"/>
      <c r="B92" s="5" t="n"/>
      <c r="C92" s="5" t="n"/>
      <c r="D92" s="6" t="n"/>
    </row>
    <row r="93">
      <c r="A93" s="5" t="n"/>
      <c r="B93" s="5" t="n"/>
      <c r="C93" s="5" t="n"/>
      <c r="D93" s="6" t="n"/>
    </row>
    <row r="94">
      <c r="A94" s="5" t="n"/>
      <c r="B94" s="5" t="n"/>
      <c r="C94" s="5" t="n"/>
      <c r="D94" s="6" t="n"/>
    </row>
    <row r="95">
      <c r="A95" s="5" t="n"/>
      <c r="B95" s="5" t="n"/>
      <c r="C95" s="5" t="n"/>
      <c r="D95" s="6" t="n"/>
    </row>
    <row r="96">
      <c r="A96" s="5" t="n"/>
      <c r="B96" s="5" t="n"/>
      <c r="C96" s="5" t="n"/>
      <c r="D96" s="6" t="n"/>
    </row>
    <row r="97">
      <c r="A97" s="5" t="n"/>
      <c r="B97" s="5" t="n"/>
      <c r="C97" s="5" t="n"/>
      <c r="D97" s="6" t="n"/>
    </row>
    <row r="98">
      <c r="A98" s="5" t="n"/>
      <c r="B98" s="5" t="n"/>
      <c r="C98" s="5" t="n"/>
      <c r="D98" s="6" t="n"/>
    </row>
    <row r="99">
      <c r="A99" s="5" t="n"/>
      <c r="B99" s="5" t="n"/>
      <c r="C99" s="5" t="n"/>
      <c r="D99" s="6" t="n"/>
    </row>
    <row r="100">
      <c r="A100" s="5" t="n"/>
      <c r="B100" s="5" t="n"/>
      <c r="C100" s="5" t="n"/>
      <c r="D100" s="6" t="n"/>
    </row>
    <row r="101">
      <c r="A101" s="5" t="n"/>
      <c r="B101" s="5" t="n"/>
      <c r="C101" s="5" t="n"/>
      <c r="D101" s="6" t="n"/>
    </row>
  </sheetData>
  <autoFilter ref="A1:D101"/>
  <dataValidations count="1">
    <dataValidation sqref="B2:B101" showErrorMessage="1" showInputMessage="1" allowBlank="1" type="list">
      <formula1>"Receita,Despesa"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0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32" customHeight="1">
      <c r="A1" s="10" t="inlineStr">
        <is>
          <t>Controle Financeiro Diário | Use, confira, decida</t>
        </is>
      </c>
    </row>
    <row r="2"/>
    <row r="3">
      <c r="A3" s="21" t="inlineStr">
        <is>
          <t>Comece pelos lançamentos</t>
        </is>
      </c>
    </row>
    <row r="4" ht="48" customHeight="1">
      <c r="A4" s="21" t="inlineStr">
        <is>
          <t>Valores sem ruído</t>
        </is>
      </c>
    </row>
    <row r="5" ht="48" customHeight="1">
      <c r="A5" s="21" t="inlineStr">
        <is>
          <t>Categorias que ajudam a agir</t>
        </is>
      </c>
    </row>
    <row r="6" ht="48" customHeight="1">
      <c r="A6" s="21" t="inlineStr">
        <is>
          <t>Leia o radar diário</t>
        </is>
      </c>
    </row>
    <row r="7" ht="48" customHeight="1">
      <c r="A7" s="21" t="inlineStr">
        <is>
          <t>Concilie sem surpresa</t>
        </is>
      </c>
    </row>
    <row r="8" ht="48" customHeight="1">
      <c r="A8" s="21" t="inlineStr">
        <is>
          <t>Documentos e obrigações</t>
        </is>
      </c>
    </row>
    <row r="9" ht="48" customHeight="1">
      <c r="A9" s="21" t="inlineStr">
        <is>
          <t>Ritual recomendado</t>
        </is>
      </c>
    </row>
    <row r="10" ht="48" customHeight="1">
      <c r="A10" s="22" t="inlineStr">
        <is>
          <t>Reserve alguns minutos no fim de cada dia para registrar movimentações, validar pendências e comparar o saldo com seus canais de recebimento e pagamento. Consistência hoje evita retrabalho amanhã.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2026-10-15T10:38:21Z</dcterms:created>
  <dcterms:modified xmlns:dcterms="http://purl.org/dc/terms/" xmlns:xsi="http://www.w3.org/2001/XMLSchema-instance" xsi:type="dcterms:W3CDTF">2026-10-15T10:38:21Z</dcterms:modified>
</cp:coreProperties>
</file>