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réstimos" sheetId="1" state="visible" r:id="rId1"/>
    <sheet xmlns:r="http://schemas.openxmlformats.org/officeDocument/2006/relationships" name="Painel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.00&quot;%&quot;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b val="1"/>
      <color rgb="000F766E"/>
      <sz val="12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pivotButton="0" quotePrefix="0" xfId="0"/>
    <xf numFmtId="164" fontId="3" fillId="4" borderId="1" applyAlignment="1" pivotButton="0" quotePrefix="0" xfId="0">
      <alignment horizontal="center" vertical="center"/>
    </xf>
    <xf numFmtId="165" fontId="3" fillId="3" borderId="1" pivotButton="0" quotePrefix="0" xfId="0"/>
    <xf numFmtId="166" fontId="3" fillId="3" borderId="1" pivotButton="0" quotePrefix="0" xfId="0"/>
    <xf numFmtId="0" fontId="3" fillId="3" borderId="1" applyAlignment="1" pivotButton="0" quotePrefix="0" xfId="0">
      <alignment horizontal="center" vertical="center"/>
    </xf>
    <xf numFmtId="165" fontId="3" fillId="4" borderId="1" pivotButton="0" quotePrefix="0" xfId="0"/>
    <xf numFmtId="0" fontId="3" fillId="5" borderId="1" applyAlignment="1" pivotButton="0" quotePrefix="0" xfId="0">
      <alignment horizontal="center" vertical="center"/>
    </xf>
    <xf numFmtId="0" fontId="3" fillId="5" borderId="1" pivotButton="0" quotePrefix="0" xfId="0"/>
    <xf numFmtId="164" fontId="3" fillId="5" borderId="1" applyAlignment="1" pivotButton="0" quotePrefix="0" xfId="0">
      <alignment horizontal="center" vertical="center"/>
    </xf>
    <xf numFmtId="165" fontId="3" fillId="5" borderId="1" pivotButton="0" quotePrefix="0" xfId="0"/>
    <xf numFmtId="0" fontId="5" fillId="6" borderId="1" applyAlignment="1" pivotButton="0" quotePrefix="0" xfId="0">
      <alignment horizontal="center" vertical="center"/>
    </xf>
    <xf numFmtId="0" fontId="5" fillId="6" borderId="1" pivotButton="0" quotePrefix="0" xfId="0"/>
    <xf numFmtId="165" fontId="5" fillId="6" borderId="1" pivotButton="0" quotePrefix="0" xfId="0"/>
    <xf numFmtId="0" fontId="6" fillId="0" borderId="0" pivotButton="0" quotePrefix="0" xfId="0"/>
    <xf numFmtId="0" fontId="4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7" fillId="6" borderId="1" pivotButton="0" quotePrefix="0" xfId="0"/>
    <xf numFmtId="165" fontId="6" fillId="0" borderId="1" pivotButton="0" quotePrefix="0" xfId="0"/>
    <xf numFmtId="1" fontId="6" fillId="0" borderId="1" pivotButton="0" quotePrefix="0" xfId="0"/>
    <xf numFmtId="0" fontId="4" fillId="4" borderId="1" pivotButton="0" quotePrefix="0" xfId="0"/>
    <xf numFmtId="0" fontId="3" fillId="4" borderId="1" applyAlignment="1" pivotButton="0" quotePrefix="0" xfId="0">
      <alignment vertical="center" wrapText="1"/>
    </xf>
    <xf numFmtId="0" fontId="4" fillId="5" borderId="1" pivotButton="0" quotePrefix="0" xfId="0"/>
    <xf numFmtId="0" fontId="3" fillId="5" borderId="1" applyAlignment="1" pivotButton="0" quotePrefix="0" xfId="0">
      <alignment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  <dxf>
      <font>
        <b val="1"/>
        <color rgb="000F766E"/>
      </font>
      <fill>
        <patternFill patternType="solid">
          <fgColor rgb="00E0F2F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Emprestado por Cliente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'Painel'!B9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'Painel'!$A$10:$A$18</f>
            </numRef>
          </cat>
          <val>
            <numRef>
              <f>'Painel'!$B$10:$B$18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Cliente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Status dos Contratos</a:t>
            </a:r>
          </a:p>
        </rich>
      </tx>
    </title>
    <plotArea>
      <pieChart>
        <varyColors val="1"/>
        <ser>
          <idx val="0"/>
          <order val="0"/>
          <tx>
            <strRef>
              <f>'Painel'!F9</f>
            </strRef>
          </tx>
          <spPr>
            <a:ln xmlns:a="http://schemas.openxmlformats.org/drawingml/2006/main">
              <a:prstDash val="solid"/>
            </a:ln>
          </spPr>
          <cat>
            <numRef>
              <f>'Painel'!$E$10:$E$11</f>
            </numRef>
          </cat>
          <val>
            <numRef>
              <f>'Painel'!$F$10:$F$11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16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16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6" customWidth="1" min="3" max="3"/>
    <col width="16" customWidth="1" min="4" max="4"/>
    <col width="16" customWidth="1" min="5" max="5"/>
    <col width="18" customWidth="1" min="6" max="6"/>
    <col width="14" customWidth="1" min="7" max="7"/>
    <col width="16" customWidth="1" min="8" max="8"/>
    <col width="16" customWidth="1" min="9" max="9"/>
    <col width="16" customWidth="1" min="10" max="10"/>
    <col width="12" customWidth="1" min="11" max="11"/>
    <col width="15" customWidth="1" min="12" max="12"/>
    <col width="14" customWidth="1" min="13" max="13"/>
  </cols>
  <sheetData>
    <row r="1" ht="28" customHeight="1">
      <c r="A1" s="1" t="inlineStr">
        <is>
          <t>CONTROLE DE EMPRÉSTIMOS - 2026</t>
        </is>
      </c>
    </row>
    <row r="2"/>
    <row r="3">
      <c r="A3" s="2" t="inlineStr">
        <is>
          <t>ID</t>
        </is>
      </c>
      <c r="B3" s="2" t="inlineStr">
        <is>
          <t>Cliente</t>
        </is>
      </c>
      <c r="C3" s="2" t="inlineStr">
        <is>
          <t>Cidade</t>
        </is>
      </c>
      <c r="D3" s="2" t="inlineStr">
        <is>
          <t>Data Contratação</t>
        </is>
      </c>
      <c r="E3" s="2" t="inlineStr">
        <is>
          <t>Valor Emprestado</t>
        </is>
      </c>
      <c r="F3" s="2" t="inlineStr">
        <is>
          <t>Taxa Juros Mensal (%)</t>
        </is>
      </c>
      <c r="G3" s="2" t="inlineStr">
        <is>
          <t>Prazo (meses)</t>
        </is>
      </c>
      <c r="H3" s="2" t="inlineStr">
        <is>
          <t>Parcela Mensal (R$)</t>
        </is>
      </c>
      <c r="I3" s="2" t="inlineStr">
        <is>
          <t>Total a Pagar (R$)</t>
        </is>
      </c>
      <c r="J3" s="2" t="inlineStr">
        <is>
          <t>Total de Juros (R$)</t>
        </is>
      </c>
      <c r="K3" s="2" t="inlineStr">
        <is>
          <t>Status</t>
        </is>
      </c>
      <c r="L3" s="2" t="inlineStr">
        <is>
          <t>Próx. Vencimento</t>
        </is>
      </c>
      <c r="M3" s="2" t="inlineStr">
        <is>
          <t>Dias em Atraso</t>
        </is>
      </c>
    </row>
    <row r="4">
      <c r="A4" s="3" t="n">
        <v>1</v>
      </c>
      <c r="B4" s="4" t="inlineStr">
        <is>
          <t>João Silva</t>
        </is>
      </c>
      <c r="C4" s="4" t="inlineStr">
        <is>
          <t>São Paulo</t>
        </is>
      </c>
      <c r="D4" s="5" t="inlineStr">
        <is>
          <t>10/01/2026</t>
        </is>
      </c>
      <c r="E4" s="6" t="n">
        <v>15000</v>
      </c>
      <c r="F4" s="7" t="n">
        <v>2.5</v>
      </c>
      <c r="G4" s="8" t="n">
        <v>24</v>
      </c>
      <c r="H4" s="9">
        <f>IFERROR(-PMT(F4/100,G4,E4),0)</f>
        <v/>
      </c>
      <c r="I4" s="9">
        <f>IFERROR(H4*G4,0)</f>
        <v/>
      </c>
      <c r="J4" s="9">
        <f>IFERROR(I4-E4,0)</f>
        <v/>
      </c>
      <c r="K4" s="3" t="inlineStr">
        <is>
          <t>Em dia</t>
        </is>
      </c>
      <c r="L4" s="5" t="inlineStr">
        <is>
          <t>15/08/2026</t>
        </is>
      </c>
      <c r="M4" s="3">
        <f>IF(L4&lt;TODAY(),TODAY()-L4,0)</f>
        <v/>
      </c>
    </row>
    <row r="5">
      <c r="A5" s="10" t="n">
        <v>2</v>
      </c>
      <c r="B5" s="11" t="inlineStr">
        <is>
          <t>Maria Oliveira</t>
        </is>
      </c>
      <c r="C5" s="11" t="inlineStr">
        <is>
          <t>Rio de Janeiro</t>
        </is>
      </c>
      <c r="D5" s="12" t="inlineStr">
        <is>
          <t>05/02/2026</t>
        </is>
      </c>
      <c r="E5" s="6" t="n">
        <v>8000</v>
      </c>
      <c r="F5" s="7" t="n">
        <v>3</v>
      </c>
      <c r="G5" s="8" t="n">
        <v>12</v>
      </c>
      <c r="H5" s="13">
        <f>IFERROR(-PMT(F5/100,G5,E5),0)</f>
        <v/>
      </c>
      <c r="I5" s="13">
        <f>IFERROR(H5*G5,0)</f>
        <v/>
      </c>
      <c r="J5" s="13">
        <f>IFERROR(I5-E5,0)</f>
        <v/>
      </c>
      <c r="K5" s="10" t="inlineStr">
        <is>
          <t>Em dia</t>
        </is>
      </c>
      <c r="L5" s="12" t="inlineStr">
        <is>
          <t>05/08/2026</t>
        </is>
      </c>
      <c r="M5" s="10">
        <f>IF(L5&lt;TODAY(),TODAY()-L5,0)</f>
        <v/>
      </c>
    </row>
    <row r="6">
      <c r="A6" s="3" t="n">
        <v>3</v>
      </c>
      <c r="B6" s="4" t="inlineStr">
        <is>
          <t>Pedro Santos</t>
        </is>
      </c>
      <c r="C6" s="4" t="inlineStr">
        <is>
          <t>Belo Horizonte</t>
        </is>
      </c>
      <c r="D6" s="5" t="inlineStr">
        <is>
          <t>20/02/2026</t>
        </is>
      </c>
      <c r="E6" s="6" t="n">
        <v>25000</v>
      </c>
      <c r="F6" s="7" t="n">
        <v>1.8</v>
      </c>
      <c r="G6" s="8" t="n">
        <v>36</v>
      </c>
      <c r="H6" s="9">
        <f>IFERROR(-PMT(F6/100,G6,E6),0)</f>
        <v/>
      </c>
      <c r="I6" s="9">
        <f>IFERROR(H6*G6,0)</f>
        <v/>
      </c>
      <c r="J6" s="9">
        <f>IFERROR(I6-E6,0)</f>
        <v/>
      </c>
      <c r="K6" s="3" t="inlineStr">
        <is>
          <t>Em dia</t>
        </is>
      </c>
      <c r="L6" s="5" t="inlineStr">
        <is>
          <t>20/08/2026</t>
        </is>
      </c>
      <c r="M6" s="3">
        <f>IF(L6&lt;TODAY(),TODAY()-L6,0)</f>
        <v/>
      </c>
    </row>
    <row r="7">
      <c r="A7" s="10" t="n">
        <v>4</v>
      </c>
      <c r="B7" s="11" t="inlineStr">
        <is>
          <t>Ana Souza</t>
        </is>
      </c>
      <c r="C7" s="11" t="inlineStr">
        <is>
          <t>Curitiba</t>
        </is>
      </c>
      <c r="D7" s="12" t="inlineStr">
        <is>
          <t>12/03/2026</t>
        </is>
      </c>
      <c r="E7" s="6" t="n">
        <v>5000</v>
      </c>
      <c r="F7" s="7" t="n">
        <v>3.5</v>
      </c>
      <c r="G7" s="8" t="n">
        <v>10</v>
      </c>
      <c r="H7" s="13">
        <f>IFERROR(-PMT(F7/100,G7,E7),0)</f>
        <v/>
      </c>
      <c r="I7" s="13">
        <f>IFERROR(H7*G7,0)</f>
        <v/>
      </c>
      <c r="J7" s="13">
        <f>IFERROR(I7-E7,0)</f>
        <v/>
      </c>
      <c r="K7" s="10" t="inlineStr">
        <is>
          <t>Atrasado</t>
        </is>
      </c>
      <c r="L7" s="12" t="inlineStr">
        <is>
          <t>12/06/2026</t>
        </is>
      </c>
      <c r="M7" s="10">
        <f>IF(L7&lt;TODAY(),TODAY()-L7,0)</f>
        <v/>
      </c>
    </row>
    <row r="8">
      <c r="A8" s="3" t="n">
        <v>5</v>
      </c>
      <c r="B8" s="4" t="inlineStr">
        <is>
          <t>Carlos Pereira</t>
        </is>
      </c>
      <c r="C8" s="4" t="inlineStr">
        <is>
          <t>Porto Alegre</t>
        </is>
      </c>
      <c r="D8" s="5" t="inlineStr">
        <is>
          <t>01/04/2026</t>
        </is>
      </c>
      <c r="E8" s="6" t="n">
        <v>12000</v>
      </c>
      <c r="F8" s="7" t="n">
        <v>2.2</v>
      </c>
      <c r="G8" s="8" t="n">
        <v>18</v>
      </c>
      <c r="H8" s="9">
        <f>IFERROR(-PMT(F8/100,G8,E8),0)</f>
        <v/>
      </c>
      <c r="I8" s="9">
        <f>IFERROR(H8*G8,0)</f>
        <v/>
      </c>
      <c r="J8" s="9">
        <f>IFERROR(I8-E8,0)</f>
        <v/>
      </c>
      <c r="K8" s="3" t="inlineStr">
        <is>
          <t>Em dia</t>
        </is>
      </c>
      <c r="L8" s="5" t="inlineStr">
        <is>
          <t>01/08/2026</t>
        </is>
      </c>
      <c r="M8" s="3">
        <f>IF(L8&lt;TODAY(),TODAY()-L8,0)</f>
        <v/>
      </c>
    </row>
    <row r="9">
      <c r="A9" s="10" t="n">
        <v>6</v>
      </c>
      <c r="B9" s="11" t="inlineStr">
        <is>
          <t>Juliana Costa</t>
        </is>
      </c>
      <c r="C9" s="11" t="inlineStr">
        <is>
          <t>Salvador</t>
        </is>
      </c>
      <c r="D9" s="12" t="inlineStr">
        <is>
          <t>15/04/2026</t>
        </is>
      </c>
      <c r="E9" s="6" t="n">
        <v>30000</v>
      </c>
      <c r="F9" s="7" t="n">
        <v>1.5</v>
      </c>
      <c r="G9" s="8" t="n">
        <v>48</v>
      </c>
      <c r="H9" s="13">
        <f>IFERROR(-PMT(F9/100,G9,E9),0)</f>
        <v/>
      </c>
      <c r="I9" s="13">
        <f>IFERROR(H9*G9,0)</f>
        <v/>
      </c>
      <c r="J9" s="13">
        <f>IFERROR(I9-E9,0)</f>
        <v/>
      </c>
      <c r="K9" s="10" t="inlineStr">
        <is>
          <t>Em dia</t>
        </is>
      </c>
      <c r="L9" s="12" t="inlineStr">
        <is>
          <t>15/08/2026</t>
        </is>
      </c>
      <c r="M9" s="10">
        <f>IF(L9&lt;TODAY(),TODAY()-L9,0)</f>
        <v/>
      </c>
    </row>
    <row r="10">
      <c r="A10" s="3" t="n">
        <v>7</v>
      </c>
      <c r="B10" s="4" t="inlineStr">
        <is>
          <t>Rafael Almeida</t>
        </is>
      </c>
      <c r="C10" s="4" t="inlineStr">
        <is>
          <t>Recife</t>
        </is>
      </c>
      <c r="D10" s="5" t="inlineStr">
        <is>
          <t>22/04/2026</t>
        </is>
      </c>
      <c r="E10" s="6" t="n">
        <v>7000</v>
      </c>
      <c r="F10" s="7" t="n">
        <v>3.2</v>
      </c>
      <c r="G10" s="8" t="n">
        <v>12</v>
      </c>
      <c r="H10" s="9">
        <f>IFERROR(-PMT(F10/100,G10,E10),0)</f>
        <v/>
      </c>
      <c r="I10" s="9">
        <f>IFERROR(H10*G10,0)</f>
        <v/>
      </c>
      <c r="J10" s="9">
        <f>IFERROR(I10-E10,0)</f>
        <v/>
      </c>
      <c r="K10" s="3" t="inlineStr">
        <is>
          <t>Quitado</t>
        </is>
      </c>
      <c r="L10" s="5" t="inlineStr">
        <is>
          <t>22/05/2026</t>
        </is>
      </c>
      <c r="M10" s="3">
        <f>IF(L10&lt;TODAY(),TODAY()-L10,0)</f>
        <v/>
      </c>
    </row>
    <row r="11">
      <c r="A11" s="10" t="n">
        <v>8</v>
      </c>
      <c r="B11" s="11" t="inlineStr">
        <is>
          <t>Camila Ferreira</t>
        </is>
      </c>
      <c r="C11" s="11" t="inlineStr">
        <is>
          <t>Fortaleza</t>
        </is>
      </c>
      <c r="D11" s="12" t="inlineStr">
        <is>
          <t>30/05/2026</t>
        </is>
      </c>
      <c r="E11" s="6" t="n">
        <v>18000</v>
      </c>
      <c r="F11" s="7" t="n">
        <v>2</v>
      </c>
      <c r="G11" s="8" t="n">
        <v>24</v>
      </c>
      <c r="H11" s="13">
        <f>IFERROR(-PMT(F11/100,G11,E11),0)</f>
        <v/>
      </c>
      <c r="I11" s="13">
        <f>IFERROR(H11*G11,0)</f>
        <v/>
      </c>
      <c r="J11" s="13">
        <f>IFERROR(I11-E11,0)</f>
        <v/>
      </c>
      <c r="K11" s="10" t="inlineStr">
        <is>
          <t>Em dia</t>
        </is>
      </c>
      <c r="L11" s="12" t="inlineStr">
        <is>
          <t>30/07/2026</t>
        </is>
      </c>
      <c r="M11" s="10">
        <f>IF(L11&lt;TODAY(),TODAY()-L11,0)</f>
        <v/>
      </c>
    </row>
    <row r="12">
      <c r="A12" s="3" t="n">
        <v>9</v>
      </c>
      <c r="B12" s="4" t="inlineStr">
        <is>
          <t>Lucas Martins</t>
        </is>
      </c>
      <c r="C12" s="4" t="inlineStr">
        <is>
          <t>São Paulo</t>
        </is>
      </c>
      <c r="D12" s="5" t="inlineStr">
        <is>
          <t>10/06/2026</t>
        </is>
      </c>
      <c r="E12" s="6" t="n">
        <v>4000</v>
      </c>
      <c r="F12" s="7" t="n">
        <v>4</v>
      </c>
      <c r="G12" s="8" t="n">
        <v>6</v>
      </c>
      <c r="H12" s="9">
        <f>IFERROR(-PMT(F12/100,G12,E12),0)</f>
        <v/>
      </c>
      <c r="I12" s="9">
        <f>IFERROR(H12*G12,0)</f>
        <v/>
      </c>
      <c r="J12" s="9">
        <f>IFERROR(I12-E12,0)</f>
        <v/>
      </c>
      <c r="K12" s="3" t="inlineStr">
        <is>
          <t>Atrasado</t>
        </is>
      </c>
      <c r="L12" s="5" t="inlineStr">
        <is>
          <t>10/07/2026</t>
        </is>
      </c>
      <c r="M12" s="3">
        <f>IF(L12&lt;TODAY(),TODAY()-L12,0)</f>
        <v/>
      </c>
    </row>
    <row r="13">
      <c r="A13" s="14" t="inlineStr">
        <is>
          <t>TOTAL</t>
        </is>
      </c>
      <c r="B13" s="28" t="n"/>
      <c r="C13" s="28" t="n"/>
      <c r="D13" s="29" t="n"/>
      <c r="E13" s="16">
        <f>SUM(E4:E12)</f>
        <v/>
      </c>
      <c r="F13" s="15" t="n"/>
      <c r="G13" s="15" t="n"/>
      <c r="H13" s="16">
        <f>SUM(H4:H12)</f>
        <v/>
      </c>
      <c r="I13" s="16">
        <f>SUM(I4:I12)</f>
        <v/>
      </c>
      <c r="J13" s="16">
        <f>SUM(J4:J12)</f>
        <v/>
      </c>
      <c r="K13" s="15" t="n"/>
      <c r="L13" s="15" t="n"/>
      <c r="M13" s="15" t="n"/>
    </row>
    <row r="14"/>
    <row r="15">
      <c r="A15" s="17" t="inlineStr">
        <is>
          <t>ANÁLISE RÁPIDA</t>
        </is>
      </c>
    </row>
    <row r="16">
      <c r="A16" s="18" t="inlineStr">
        <is>
          <t>Qtde. Empréstimos Em Dia:</t>
        </is>
      </c>
      <c r="C16">
        <f>COUNTIF(K4:K12,"Em dia")</f>
        <v/>
      </c>
    </row>
    <row r="17">
      <c r="A17" s="18" t="inlineStr">
        <is>
          <t>Qtde. Empréstimos Atrasados:</t>
        </is>
      </c>
      <c r="C17">
        <f>COUNTIF(K4:K12,"Atrasado")</f>
        <v/>
      </c>
    </row>
    <row r="18">
      <c r="A18" s="18" t="inlineStr">
        <is>
          <t>Ticket Médio (R$):</t>
        </is>
      </c>
      <c r="C18" s="19">
        <f>IFERROR(AVERAGE(E4:E12),0)</f>
        <v/>
      </c>
    </row>
    <row r="19">
      <c r="A19" s="18" t="inlineStr">
        <is>
          <t>Taxa Média (%):</t>
        </is>
      </c>
      <c r="C19" s="20">
        <f>IFERROR(AVERAGE(F4:F12),0)</f>
        <v/>
      </c>
    </row>
  </sheetData>
  <mergeCells count="2">
    <mergeCell ref="A1:M1"/>
    <mergeCell ref="A13:D13"/>
  </mergeCells>
  <conditionalFormatting sqref="K4:K12">
    <cfRule type="expression" priority="1" dxfId="0" stopIfTrue="1">
      <formula>K4="Atrasado"</formula>
    </cfRule>
    <cfRule type="expression" priority="2" dxfId="1" stopIfTrue="1">
      <formula>K4="Em dia"</formula>
    </cfRule>
    <cfRule type="expression" priority="3" dxfId="2" stopIfTrue="1">
      <formula>K4="Quitado"</formula>
    </cfRule>
  </conditionalFormatting>
  <dataValidations count="1">
    <dataValidation sqref="K4:K12" showErrorMessage="1" showInputMessage="1" allowBlank="1" type="list">
      <formula1>"Em dia,Atrasado,Quitado"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20" customWidth="1" min="1" max="1"/>
    <col width="22" customWidth="1" min="2" max="2"/>
    <col width="20" customWidth="1" min="3" max="3"/>
    <col width="4" customWidth="1" min="4" max="4"/>
    <col width="14" customWidth="1" min="5" max="5"/>
    <col width="14" customWidth="1" min="6" max="6"/>
  </cols>
  <sheetData>
    <row r="1" ht="28" customHeight="1">
      <c r="A1" s="1" t="inlineStr">
        <is>
          <t>PAINEL DE EMPRÉSTIMOS</t>
        </is>
      </c>
    </row>
    <row r="2"/>
    <row r="3">
      <c r="A3" s="21" t="inlineStr">
        <is>
          <t>Total Emprestado (R$)</t>
        </is>
      </c>
      <c r="B3" s="22">
        <f>Empréstimos!E13</f>
        <v/>
      </c>
    </row>
    <row r="4">
      <c r="A4" s="21" t="inlineStr">
        <is>
          <t>Total a Receber (R$)</t>
        </is>
      </c>
      <c r="B4" s="22">
        <f>Empréstimos!I13</f>
        <v/>
      </c>
    </row>
    <row r="5">
      <c r="A5" s="21" t="inlineStr">
        <is>
          <t>Total de Juros (R$)</t>
        </is>
      </c>
      <c r="B5" s="22">
        <f>Empréstimos!J13</f>
        <v/>
      </c>
    </row>
    <row r="6">
      <c r="A6" s="21" t="inlineStr">
        <is>
          <t>Qtde. Total de Contratos</t>
        </is>
      </c>
      <c r="B6" s="23">
        <f>COUNTA(Empréstimos!B4:B12)</f>
        <v/>
      </c>
    </row>
    <row r="7"/>
    <row r="8"/>
    <row r="9">
      <c r="A9" s="2" t="inlineStr">
        <is>
          <t>Cliente</t>
        </is>
      </c>
      <c r="B9" s="2" t="inlineStr">
        <is>
          <t>Valor Emprestado (R$)</t>
        </is>
      </c>
      <c r="C9" s="2" t="inlineStr">
        <is>
          <t>Total de Juros (R$)</t>
        </is>
      </c>
      <c r="E9" s="2" t="inlineStr">
        <is>
          <t>Status</t>
        </is>
      </c>
      <c r="F9" s="2" t="inlineStr">
        <is>
          <t>Quantidade</t>
        </is>
      </c>
    </row>
    <row r="10">
      <c r="A10" s="4">
        <f>Empréstimos!B4</f>
        <v/>
      </c>
      <c r="B10" s="9">
        <f>Empréstimos!E4</f>
        <v/>
      </c>
      <c r="C10" s="9">
        <f>Empréstimos!J4</f>
        <v/>
      </c>
      <c r="E10" s="4" t="inlineStr">
        <is>
          <t>Em dia</t>
        </is>
      </c>
      <c r="F10" s="4">
        <f>COUNTIF(Empréstimos!K4:K12,"Em dia")</f>
        <v/>
      </c>
    </row>
    <row r="11">
      <c r="A11" s="11">
        <f>Empréstimos!B5</f>
        <v/>
      </c>
      <c r="B11" s="13">
        <f>Empréstimos!E5</f>
        <v/>
      </c>
      <c r="C11" s="13">
        <f>Empréstimos!J5</f>
        <v/>
      </c>
      <c r="E11" s="11" t="inlineStr">
        <is>
          <t>Atrasado</t>
        </is>
      </c>
      <c r="F11" s="11">
        <f>COUNTIF(Empréstimos!K4:K12,"Atrasado")</f>
        <v/>
      </c>
    </row>
    <row r="12">
      <c r="A12" s="4">
        <f>Empréstimos!B6</f>
        <v/>
      </c>
      <c r="B12" s="9">
        <f>Empréstimos!E6</f>
        <v/>
      </c>
      <c r="C12" s="9">
        <f>Empréstimos!J6</f>
        <v/>
      </c>
      <c r="E12" s="4" t="inlineStr">
        <is>
          <t>Quitado</t>
        </is>
      </c>
      <c r="F12" s="4">
        <f>COUNTIF(Empréstimos!K4:K12,"Quitado")</f>
        <v/>
      </c>
    </row>
    <row r="13">
      <c r="A13" s="11">
        <f>Empréstimos!B7</f>
        <v/>
      </c>
      <c r="B13" s="13">
        <f>Empréstimos!E7</f>
        <v/>
      </c>
      <c r="C13" s="13">
        <f>Empréstimos!J7</f>
        <v/>
      </c>
    </row>
    <row r="14">
      <c r="A14" s="4">
        <f>Empréstimos!B8</f>
        <v/>
      </c>
      <c r="B14" s="9">
        <f>Empréstimos!E8</f>
        <v/>
      </c>
      <c r="C14" s="9">
        <f>Empréstimos!J8</f>
        <v/>
      </c>
    </row>
    <row r="15">
      <c r="A15" s="11">
        <f>Empréstimos!B9</f>
        <v/>
      </c>
      <c r="B15" s="13">
        <f>Empréstimos!E9</f>
        <v/>
      </c>
      <c r="C15" s="13">
        <f>Empréstimos!J9</f>
        <v/>
      </c>
    </row>
    <row r="16">
      <c r="A16" s="4">
        <f>Empréstimos!B10</f>
        <v/>
      </c>
      <c r="B16" s="9">
        <f>Empréstimos!E10</f>
        <v/>
      </c>
      <c r="C16" s="9">
        <f>Empréstimos!J10</f>
        <v/>
      </c>
    </row>
    <row r="17">
      <c r="A17" s="11">
        <f>Empréstimos!B11</f>
        <v/>
      </c>
      <c r="B17" s="13">
        <f>Empréstimos!E11</f>
        <v/>
      </c>
      <c r="C17" s="13">
        <f>Empréstimos!J11</f>
        <v/>
      </c>
    </row>
    <row r="18">
      <c r="A18" s="4">
        <f>Empréstimos!B12</f>
        <v/>
      </c>
      <c r="B18" s="9">
        <f>Empréstimos!E12</f>
        <v/>
      </c>
      <c r="C18" s="9">
        <f>Empréstimos!J12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8" customHeight="1">
      <c r="A1" s="1" t="inlineStr">
        <is>
          <t>INSTRUÇÕES DE USO</t>
        </is>
      </c>
    </row>
    <row r="2"/>
    <row r="3">
      <c r="A3" s="2" t="inlineStr">
        <is>
          <t>Item</t>
        </is>
      </c>
      <c r="B3" s="2" t="inlineStr">
        <is>
          <t>Descrição</t>
        </is>
      </c>
    </row>
    <row r="4" ht="40" customHeight="1">
      <c r="A4" s="24" t="inlineStr">
        <is>
          <t>Sheet 'Empréstimos'</t>
        </is>
      </c>
      <c r="B4" s="25" t="inlineStr">
        <is>
          <t>Contém o cadastro completo dos empréstimos concedidos: cliente, cidade, valor, taxa, prazo e status. As colunas em amarelo (Valor Emprestado, Taxa e Prazo) são editáveis. As demais colunas (Parcela Mensal, Total a Pagar, Total de Juros e Dias em Atraso) são calculadas automaticamente por fórmulas.</t>
        </is>
      </c>
    </row>
    <row r="5" ht="40" customHeight="1">
      <c r="A5" s="26" t="inlineStr">
        <is>
          <t>Coluna Parcela Mensal</t>
        </is>
      </c>
      <c r="B5" s="27" t="inlineStr">
        <is>
          <t>Calculada com a função PMT com base na taxa mensal e no prazo em meses, considerando o valor emprestado.</t>
        </is>
      </c>
    </row>
    <row r="6" ht="40" customHeight="1">
      <c r="A6" s="24" t="inlineStr">
        <is>
          <t>Coluna Total a Pagar</t>
        </is>
      </c>
      <c r="B6" s="25" t="inlineStr">
        <is>
          <t>Resultado da Parcela Mensal multiplicada pelo Prazo em meses.</t>
        </is>
      </c>
    </row>
    <row r="7" ht="40" customHeight="1">
      <c r="A7" s="26" t="inlineStr">
        <is>
          <t>Coluna Total de Juros</t>
        </is>
      </c>
      <c r="B7" s="27" t="inlineStr">
        <is>
          <t>Diferença entre o Total a Pagar e o Valor Emprestado original.</t>
        </is>
      </c>
    </row>
    <row r="8" ht="40" customHeight="1">
      <c r="A8" s="24" t="inlineStr">
        <is>
          <t>Coluna Status</t>
        </is>
      </c>
      <c r="B8" s="25" t="inlineStr">
        <is>
          <t>Use a lista suspensa para selecionar: Em dia, Atrasado ou Quitado. As cores mudam automaticamente conforme o status.</t>
        </is>
      </c>
    </row>
    <row r="9" ht="40" customHeight="1">
      <c r="A9" s="26" t="inlineStr">
        <is>
          <t>Coluna Dias em Atraso</t>
        </is>
      </c>
      <c r="B9" s="27" t="inlineStr">
        <is>
          <t>Calcula automaticamente quantos dias se passaram desde o vencimento, caso a data já tenha passado.</t>
        </is>
      </c>
    </row>
    <row r="10" ht="40" customHeight="1">
      <c r="A10" s="24" t="inlineStr">
        <is>
          <t>Sheet 'Painel'</t>
        </is>
      </c>
      <c r="B10" s="25" t="inlineStr">
        <is>
          <t>Apresenta os principais indicadores (KPIs), um gráfico de barras com o valor emprestado por cliente e um gráfico de pizza com a distribuição dos status dos contratos.</t>
        </is>
      </c>
    </row>
    <row r="11" ht="40" customHeight="1">
      <c r="A11" s="26" t="inlineStr">
        <is>
          <t>Atualização dos dados</t>
        </is>
      </c>
      <c r="B11" s="27" t="inlineStr">
        <is>
          <t>Ao alterar os valores na aba 'Empréstimos', o Painel e os gráficos são atualizados automaticamente.</t>
        </is>
      </c>
    </row>
    <row r="12" ht="40" customHeight="1">
      <c r="A12" s="24" t="inlineStr">
        <is>
          <t>Boas práticas</t>
        </is>
      </c>
      <c r="B12" s="25" t="inlineStr">
        <is>
          <t>Mantenha sempre as datas no formato DD/MM/AAAA e utilize valores numéricos sem texto nas colunas de valores e taxas.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2026-07-20T13:22:32Z</dcterms:created>
  <dcterms:modified xmlns:dcterms="http://purl.org/dc/terms/" xmlns:xsi="http://www.w3.org/2001/XMLSchema-instance" xsi:type="dcterms:W3CDTF">2026-07-20T13:22:32Z</dcterms:modified>
</cp:coreProperties>
</file>