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tos" sheetId="1" state="visible" r:id="rId1"/>
    <sheet xmlns:r="http://schemas.openxmlformats.org/officeDocument/2006/relationships" name="Movimentações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0" hidden="1">'Produtos'!$A$1:$P$111</definedName>
    <definedName name="_xlnm._FilterDatabase" localSheetId="1" hidden="1">'Movimentações'!$A$1:$M$111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$&quot; #.##0,00"/>
    <numFmt numFmtId="165" formatCode="DD/MM/AAAA"/>
    <numFmt numFmtId="166" formatCode="0,0%"/>
    <numFmt numFmtId="167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334155"/>
      <sz val="10"/>
    </font>
    <font>
      <name val="Calibri"/>
      <b val="1"/>
      <color rgb="00FFFFFF"/>
      <sz val="16"/>
    </font>
    <font>
      <name val="Calibri"/>
      <b val="1"/>
      <color rgb="00334155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EA580C"/>
      </patternFill>
    </fill>
    <fill>
      <patternFill patternType="solid">
        <fgColor rgb="00C8102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3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3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3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3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Estoque atual por produto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'Produtos'!M1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solidFill>
                <a:srgbClr val="EA580C"/>
              </a:solidFill>
              <a:prstDash val="solid"/>
            </a:ln>
          </spPr>
          <cat>
            <numRef>
              <f>'Produtos'!$B$2:$B$111</f>
            </numRef>
          </cat>
          <val>
            <numRef>
              <f>'Produtos'!$M$2:$M$111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Produto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pieChart>
        <varyColors val="1"/>
        <ser>
          <idx val="0"/>
          <order val="0"/>
          <tx>
            <strRef>
              <f>'Dashboard'!B12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2C55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A580C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'Dashboard'!$A$13:$A$15</f>
            </numRef>
          </cat>
          <val>
            <numRef>
              <f>'Dashboard'!$B$13:$B$15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Entradas versus saídas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'Dashboard'!E12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solidFill>
                <a:srgbClr val="EA580C"/>
              </a:solidFill>
              <a:prstDash val="solid"/>
            </a:ln>
          </spPr>
          <cat>
            <numRef>
              <f>'Dashboard'!$D$13:$D$14</f>
            </numRef>
          </cat>
          <val>
            <numRef>
              <f>'Dashboard'!$E$13:$E$14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Movimentação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18</col>
      <colOff>0</colOff>
      <row>2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6" customWidth="1" min="2" max="2"/>
    <col width="16" customWidth="1" min="3" max="3"/>
    <col width="12" customWidth="1" min="4" max="4"/>
    <col width="28" customWidth="1" min="5" max="5"/>
    <col width="21" customWidth="1" min="6" max="6"/>
    <col width="15" customWidth="1" min="7" max="7"/>
    <col width="15" customWidth="1" min="8" max="8"/>
    <col width="15" customWidth="1" min="9" max="9"/>
    <col width="16" customWidth="1" min="10" max="10"/>
    <col width="12" customWidth="1" min="11" max="11"/>
    <col width="12" customWidth="1" min="12" max="12"/>
    <col width="14" customWidth="1" min="13" max="13"/>
    <col width="18" customWidth="1" min="14" max="14"/>
    <col width="14" customWidth="1" min="15" max="15"/>
    <col width="18" customWidth="1" min="16" max="16"/>
  </cols>
  <sheetData>
    <row r="1" ht="30" customHeight="1">
      <c r="A1" s="1" t="inlineStr">
        <is>
          <t>Código do produto</t>
        </is>
      </c>
      <c r="B1" s="1" t="inlineStr">
        <is>
          <t>Produto</t>
        </is>
      </c>
      <c r="C1" s="1" t="inlineStr">
        <is>
          <t>Categoria</t>
        </is>
      </c>
      <c r="D1" s="1" t="inlineStr">
        <is>
          <t>Unidade</t>
        </is>
      </c>
      <c r="E1" s="1" t="inlineStr">
        <is>
          <t>Fornecedor</t>
        </is>
      </c>
      <c r="F1" s="1" t="inlineStr">
        <is>
          <t>CNPJ do fornecedor</t>
        </is>
      </c>
      <c r="G1" s="1" t="inlineStr">
        <is>
          <t>Estoque inicial</t>
        </is>
      </c>
      <c r="H1" s="1" t="inlineStr">
        <is>
          <t>Estoque mínimo</t>
        </is>
      </c>
      <c r="I1" s="1" t="inlineStr">
        <is>
          <t>Custo unitário</t>
        </is>
      </c>
      <c r="J1" s="1" t="inlineStr">
        <is>
          <t>Preço de venda</t>
        </is>
      </c>
      <c r="K1" s="1" t="inlineStr">
        <is>
          <t>Entradas</t>
        </is>
      </c>
      <c r="L1" s="1" t="inlineStr">
        <is>
          <t>Saídas</t>
        </is>
      </c>
      <c r="M1" s="1" t="inlineStr">
        <is>
          <t>Estoque atual</t>
        </is>
      </c>
      <c r="N1" s="1" t="inlineStr">
        <is>
          <t>Valor em estoque</t>
        </is>
      </c>
      <c r="O1" s="1" t="inlineStr">
        <is>
          <t>Status</t>
        </is>
      </c>
      <c r="P1" s="1" t="inlineStr">
        <is>
          <t>Última atualização</t>
        </is>
      </c>
    </row>
    <row r="2">
      <c r="A2" s="2" t="inlineStr">
        <is>
          <t>PRD-001</t>
        </is>
      </c>
      <c r="B2" s="3" t="inlineStr">
        <is>
          <t>Arroz Tipo 1 5kg</t>
        </is>
      </c>
      <c r="C2" s="3" t="inlineStr">
        <is>
          <t>Alimentos</t>
        </is>
      </c>
      <c r="D2" s="3" t="inlineStr">
        <is>
          <t>Pacote</t>
        </is>
      </c>
      <c r="E2" s="3" t="inlineStr">
        <is>
          <t>Alimentos Brasil Ltda.</t>
        </is>
      </c>
      <c r="F2" s="3" t="inlineStr">
        <is>
          <t>12.345.678/0001-90</t>
        </is>
      </c>
      <c r="G2" s="4" t="n">
        <v>40</v>
      </c>
      <c r="H2" s="4" t="n">
        <v>25</v>
      </c>
      <c r="I2" s="22" t="n">
        <v>18.9</v>
      </c>
      <c r="J2" s="22" t="n">
        <v>26.9</v>
      </c>
      <c r="K2" s="6">
        <f>IF(A2="","",SUMIF('Movimentações'!$C$2:$C$111,A2,'Movimentações'!$F$2:$F$111))</f>
        <v/>
      </c>
      <c r="L2" s="6">
        <f>IF(A2="","",SUMIF('Movimentações'!$C$2:$C$111,A2,'Movimentações'!$G$2:$G$111))</f>
        <v/>
      </c>
      <c r="M2" s="6">
        <f>IF(A2="","",G2+K2-L2)</f>
        <v/>
      </c>
      <c r="N2" s="23">
        <f>IF(A2="","",M2*I2)</f>
        <v/>
      </c>
      <c r="O2" s="8">
        <f>IF(A2="","",IF(M2&lt;=0,"ESGOTADO",IF(M2&lt;=H2,"REPOR","NORMAL")))</f>
        <v/>
      </c>
      <c r="P2" s="30" t="n">
        <v>46027</v>
      </c>
    </row>
    <row r="3">
      <c r="A3" s="2" t="inlineStr">
        <is>
          <t>PRD-002</t>
        </is>
      </c>
      <c r="B3" s="3" t="inlineStr">
        <is>
          <t>Café Torrado 500g</t>
        </is>
      </c>
      <c r="C3" s="3" t="inlineStr">
        <is>
          <t>Alimentos</t>
        </is>
      </c>
      <c r="D3" s="3" t="inlineStr">
        <is>
          <t>Pacote</t>
        </is>
      </c>
      <c r="E3" s="3" t="inlineStr">
        <is>
          <t>Café Paulista Ltda.</t>
        </is>
      </c>
      <c r="F3" s="3" t="inlineStr">
        <is>
          <t>23.456.789/0001-01</t>
        </is>
      </c>
      <c r="G3" s="4" t="n">
        <v>25</v>
      </c>
      <c r="H3" s="4" t="n">
        <v>20</v>
      </c>
      <c r="I3" s="22" t="n">
        <v>14.5</v>
      </c>
      <c r="J3" s="22" t="n">
        <v>21.9</v>
      </c>
      <c r="K3" s="10">
        <f>IF(A3="","",SUMIF('Movimentações'!$C$2:$C$111,A3,'Movimentações'!$F$2:$F$111))</f>
        <v/>
      </c>
      <c r="L3" s="10">
        <f>IF(A3="","",SUMIF('Movimentações'!$C$2:$C$111,A3,'Movimentações'!$G$2:$G$111))</f>
        <v/>
      </c>
      <c r="M3" s="10">
        <f>IF(A3="","",G3+K3-L3)</f>
        <v/>
      </c>
      <c r="N3" s="25">
        <f>IF(A3="","",M3*I3)</f>
        <v/>
      </c>
      <c r="O3" s="12">
        <f>IF(A3="","",IF(M3&lt;=0,"ESGOTADO",IF(M3&lt;=H3,"REPOR","NORMAL")))</f>
        <v/>
      </c>
      <c r="P3" s="30" t="n">
        <v>46071</v>
      </c>
    </row>
    <row r="4">
      <c r="A4" s="2" t="inlineStr">
        <is>
          <t>PRD-003</t>
        </is>
      </c>
      <c r="B4" s="3" t="inlineStr">
        <is>
          <t>Açúcar Refinado 1kg</t>
        </is>
      </c>
      <c r="C4" s="3" t="inlineStr">
        <is>
          <t>Alimentos</t>
        </is>
      </c>
      <c r="D4" s="3" t="inlineStr">
        <is>
          <t>Pacote</t>
        </is>
      </c>
      <c r="E4" s="3" t="inlineStr">
        <is>
          <t>Doces Minas Ltda.</t>
        </is>
      </c>
      <c r="F4" s="3" t="inlineStr">
        <is>
          <t>34.567.890/0001-12</t>
        </is>
      </c>
      <c r="G4" s="4" t="n">
        <v>20</v>
      </c>
      <c r="H4" s="4" t="n">
        <v>15</v>
      </c>
      <c r="I4" s="22" t="n">
        <v>4.8</v>
      </c>
      <c r="J4" s="22" t="n">
        <v>7.5</v>
      </c>
      <c r="K4" s="6">
        <f>IF(A4="","",SUMIF('Movimentações'!$C$2:$C$111,A4,'Movimentações'!$F$2:$F$111))</f>
        <v/>
      </c>
      <c r="L4" s="6">
        <f>IF(A4="","",SUMIF('Movimentações'!$C$2:$C$111,A4,'Movimentações'!$G$2:$G$111))</f>
        <v/>
      </c>
      <c r="M4" s="6">
        <f>IF(A4="","",G4+K4-L4)</f>
        <v/>
      </c>
      <c r="N4" s="23">
        <f>IF(A4="","",M4*I4)</f>
        <v/>
      </c>
      <c r="O4" s="8">
        <f>IF(A4="","",IF(M4&lt;=0,"ESGOTADO",IF(M4&lt;=H4,"REPOR","NORMAL")))</f>
        <v/>
      </c>
      <c r="P4" s="30" t="n">
        <v>46093</v>
      </c>
    </row>
    <row r="5">
      <c r="A5" s="2" t="inlineStr">
        <is>
          <t>PRD-004</t>
        </is>
      </c>
      <c r="B5" s="3" t="inlineStr">
        <is>
          <t>Óleo de Soja 900ml</t>
        </is>
      </c>
      <c r="C5" s="3" t="inlineStr">
        <is>
          <t>Alimentos</t>
        </is>
      </c>
      <c r="D5" s="3" t="inlineStr">
        <is>
          <t>Unidade</t>
        </is>
      </c>
      <c r="E5" s="3" t="inlineStr">
        <is>
          <t>Distribuidora Vale Ltda.</t>
        </is>
      </c>
      <c r="F5" s="3" t="inlineStr">
        <is>
          <t>45.678.901/0001-23</t>
        </is>
      </c>
      <c r="G5" s="4" t="n">
        <v>15</v>
      </c>
      <c r="H5" s="4" t="n">
        <v>12</v>
      </c>
      <c r="I5" s="22" t="n">
        <v>7.2</v>
      </c>
      <c r="J5" s="22" t="n">
        <v>10.9</v>
      </c>
      <c r="K5" s="10">
        <f>IF(A5="","",SUMIF('Movimentações'!$C$2:$C$111,A5,'Movimentações'!$F$2:$F$111))</f>
        <v/>
      </c>
      <c r="L5" s="10">
        <f>IF(A5="","",SUMIF('Movimentações'!$C$2:$C$111,A5,'Movimentações'!$G$2:$G$111))</f>
        <v/>
      </c>
      <c r="M5" s="10">
        <f>IF(A5="","",G5+K5-L5)</f>
        <v/>
      </c>
      <c r="N5" s="25">
        <f>IF(A5="","",M5*I5)</f>
        <v/>
      </c>
      <c r="O5" s="12">
        <f>IF(A5="","",IF(M5&lt;=0,"ESGOTADO",IF(M5&lt;=H5,"REPOR","NORMAL")))</f>
        <v/>
      </c>
      <c r="P5" s="30" t="n">
        <v>46119</v>
      </c>
    </row>
    <row r="6">
      <c r="A6" s="2" t="inlineStr">
        <is>
          <t>PRD-005</t>
        </is>
      </c>
      <c r="B6" s="3" t="inlineStr">
        <is>
          <t>Feijão Carioca 1kg</t>
        </is>
      </c>
      <c r="C6" s="3" t="inlineStr">
        <is>
          <t>Alimentos</t>
        </is>
      </c>
      <c r="D6" s="3" t="inlineStr">
        <is>
          <t>Pacote</t>
        </is>
      </c>
      <c r="E6" s="3" t="inlineStr">
        <is>
          <t>Cooperativa Campo Ltda.</t>
        </is>
      </c>
      <c r="F6" s="3" t="inlineStr">
        <is>
          <t>56.789.012/0001-34</t>
        </is>
      </c>
      <c r="G6" s="4" t="n">
        <v>50</v>
      </c>
      <c r="H6" s="4" t="n">
        <v>15</v>
      </c>
      <c r="I6" s="22" t="n">
        <v>6.9</v>
      </c>
      <c r="J6" s="22" t="n">
        <v>10.5</v>
      </c>
      <c r="K6" s="6">
        <f>IF(A6="","",SUMIF('Movimentações'!$C$2:$C$111,A6,'Movimentações'!$F$2:$F$111))</f>
        <v/>
      </c>
      <c r="L6" s="6">
        <f>IF(A6="","",SUMIF('Movimentações'!$C$2:$C$111,A6,'Movimentações'!$G$2:$G$111))</f>
        <v/>
      </c>
      <c r="M6" s="6">
        <f>IF(A6="","",G6+K6-L6)</f>
        <v/>
      </c>
      <c r="N6" s="23">
        <f>IF(A6="","",M6*I6)</f>
        <v/>
      </c>
      <c r="O6" s="8">
        <f>IF(A6="","",IF(M6&lt;=0,"ESGOTADO",IF(M6&lt;=H6,"REPOR","NORMAL")))</f>
        <v/>
      </c>
      <c r="P6" s="30" t="n">
        <v>46164</v>
      </c>
    </row>
    <row r="7">
      <c r="A7" s="2" t="inlineStr">
        <is>
          <t>PRD-006</t>
        </is>
      </c>
      <c r="B7" s="3" t="inlineStr">
        <is>
          <t>Leite Integral 1L</t>
        </is>
      </c>
      <c r="C7" s="3" t="inlineStr">
        <is>
          <t>Bebidas</t>
        </is>
      </c>
      <c r="D7" s="3" t="inlineStr">
        <is>
          <t>Caixa</t>
        </is>
      </c>
      <c r="E7" s="3" t="inlineStr">
        <is>
          <t>Laticínios Serra Ltda.</t>
        </is>
      </c>
      <c r="F7" s="3" t="inlineStr">
        <is>
          <t>67.890.123/0001-45</t>
        </is>
      </c>
      <c r="G7" s="4" t="n">
        <v>30</v>
      </c>
      <c r="H7" s="4" t="n">
        <v>25</v>
      </c>
      <c r="I7" s="22" t="n">
        <v>4.3</v>
      </c>
      <c r="J7" s="22" t="n">
        <v>6.9</v>
      </c>
      <c r="K7" s="10">
        <f>IF(A7="","",SUMIF('Movimentações'!$C$2:$C$111,A7,'Movimentações'!$F$2:$F$111))</f>
        <v/>
      </c>
      <c r="L7" s="10">
        <f>IF(A7="","",SUMIF('Movimentações'!$C$2:$C$111,A7,'Movimentações'!$G$2:$G$111))</f>
        <v/>
      </c>
      <c r="M7" s="10">
        <f>IF(A7="","",G7+K7-L7)</f>
        <v/>
      </c>
      <c r="N7" s="25">
        <f>IF(A7="","",M7*I7)</f>
        <v/>
      </c>
      <c r="O7" s="12">
        <f>IF(A7="","",IF(M7&lt;=0,"ESGOTADO",IF(M7&lt;=H7,"REPOR","NORMAL")))</f>
        <v/>
      </c>
      <c r="P7" s="30" t="n">
        <v>46187</v>
      </c>
    </row>
    <row r="8">
      <c r="A8" s="2" t="inlineStr">
        <is>
          <t>PRD-007</t>
        </is>
      </c>
      <c r="B8" s="3" t="inlineStr">
        <is>
          <t>Papel A4 500 folhas</t>
        </is>
      </c>
      <c r="C8" s="3" t="inlineStr">
        <is>
          <t>Papelaria</t>
        </is>
      </c>
      <c r="D8" s="3" t="inlineStr">
        <is>
          <t>Resma</t>
        </is>
      </c>
      <c r="E8" s="3" t="inlineStr">
        <is>
          <t>Papelaria Central Ltda.</t>
        </is>
      </c>
      <c r="F8" s="3" t="inlineStr">
        <is>
          <t>78.901.234/0001-56</t>
        </is>
      </c>
      <c r="G8" s="4" t="n">
        <v>25</v>
      </c>
      <c r="H8" s="4" t="n">
        <v>10</v>
      </c>
      <c r="I8" s="22" t="n">
        <v>22</v>
      </c>
      <c r="J8" s="22" t="n">
        <v>32.9</v>
      </c>
      <c r="K8" s="6">
        <f>IF(A8="","",SUMIF('Movimentações'!$C$2:$C$111,A8,'Movimentações'!$F$2:$F$111))</f>
        <v/>
      </c>
      <c r="L8" s="6">
        <f>IF(A8="","",SUMIF('Movimentações'!$C$2:$C$111,A8,'Movimentações'!$G$2:$G$111))</f>
        <v/>
      </c>
      <c r="M8" s="6">
        <f>IF(A8="","",G8+K8-L8)</f>
        <v/>
      </c>
      <c r="N8" s="23">
        <f>IF(A8="","",M8*I8)</f>
        <v/>
      </c>
      <c r="O8" s="8">
        <f>IF(A8="","",IF(M8&lt;=0,"ESGOTADO",IF(M8&lt;=H8,"REPOR","NORMAL")))</f>
        <v/>
      </c>
      <c r="P8" s="30" t="n">
        <v>46253</v>
      </c>
    </row>
    <row r="9">
      <c r="A9" s="2" t="inlineStr">
        <is>
          <t>PRD-008</t>
        </is>
      </c>
      <c r="B9" s="3" t="inlineStr">
        <is>
          <t>Detergente Neutro 500ml</t>
        </is>
      </c>
      <c r="C9" s="3" t="inlineStr">
        <is>
          <t>Limpeza</t>
        </is>
      </c>
      <c r="D9" s="3" t="inlineStr">
        <is>
          <t>Unidade</t>
        </is>
      </c>
      <c r="E9" s="3" t="inlineStr">
        <is>
          <t>Limpa Bem Ltda.</t>
        </is>
      </c>
      <c r="F9" s="3" t="inlineStr">
        <is>
          <t>89.012.345/0001-67</t>
        </is>
      </c>
      <c r="G9" s="4" t="n">
        <v>10</v>
      </c>
      <c r="H9" s="4" t="n">
        <v>15</v>
      </c>
      <c r="I9" s="22" t="n">
        <v>2.8</v>
      </c>
      <c r="J9" s="22" t="n">
        <v>4.9</v>
      </c>
      <c r="K9" s="10">
        <f>IF(A9="","",SUMIF('Movimentações'!$C$2:$C$111,A9,'Movimentações'!$F$2:$F$111))</f>
        <v/>
      </c>
      <c r="L9" s="10">
        <f>IF(A9="","",SUMIF('Movimentações'!$C$2:$C$111,A9,'Movimentações'!$G$2:$G$111))</f>
        <v/>
      </c>
      <c r="M9" s="10">
        <f>IF(A9="","",G9+K9-L9)</f>
        <v/>
      </c>
      <c r="N9" s="25">
        <f>IF(A9="","",M9*I9)</f>
        <v/>
      </c>
      <c r="O9" s="12">
        <f>IF(A9="","",IF(M9&lt;=0,"ESGOTADO",IF(M9&lt;=H9,"REPOR","NORMAL")))</f>
        <v/>
      </c>
      <c r="P9" s="30" t="n">
        <v>46295</v>
      </c>
    </row>
    <row r="10">
      <c r="A10" s="2" t="inlineStr">
        <is>
          <t>PRD-009</t>
        </is>
      </c>
      <c r="B10" s="3" t="inlineStr">
        <is>
          <t>Sabonete Suave 90g</t>
        </is>
      </c>
      <c r="C10" s="3" t="inlineStr">
        <is>
          <t>Higiene</t>
        </is>
      </c>
      <c r="D10" s="3" t="inlineStr">
        <is>
          <t>Unidade</t>
        </is>
      </c>
      <c r="E10" s="3" t="inlineStr">
        <is>
          <t>Higiene Total Ltda.</t>
        </is>
      </c>
      <c r="F10" s="3" t="inlineStr">
        <is>
          <t>91.234.567/0001-78</t>
        </is>
      </c>
      <c r="G10" s="4" t="n">
        <v>8</v>
      </c>
      <c r="H10" s="4" t="n">
        <v>8</v>
      </c>
      <c r="I10" s="22" t="n">
        <v>2.1</v>
      </c>
      <c r="J10" s="22" t="n">
        <v>3.9</v>
      </c>
      <c r="K10" s="6">
        <f>IF(A10="","",SUMIF('Movimentações'!$C$2:$C$111,A10,'Movimentações'!$F$2:$F$111))</f>
        <v/>
      </c>
      <c r="L10" s="6">
        <f>IF(A10="","",SUMIF('Movimentações'!$C$2:$C$111,A10,'Movimentações'!$G$2:$G$111))</f>
        <v/>
      </c>
      <c r="M10" s="6">
        <f>IF(A10="","",G10+K10-L10)</f>
        <v/>
      </c>
      <c r="N10" s="23">
        <f>IF(A10="","",M10*I10)</f>
        <v/>
      </c>
      <c r="O10" s="8">
        <f>IF(A10="","",IF(M10&lt;=0,"ESGOTADO",IF(M10&lt;=H10,"REPOR","NORMAL")))</f>
        <v/>
      </c>
      <c r="P10" s="30" t="n">
        <v>46211</v>
      </c>
    </row>
    <row r="11">
      <c r="A11" s="2" t="inlineStr">
        <is>
          <t>PRD-010</t>
        </is>
      </c>
      <c r="B11" s="3" t="inlineStr">
        <is>
          <t>Água Mineral 500ml</t>
        </is>
      </c>
      <c r="C11" s="3" t="inlineStr">
        <is>
          <t>Bebidas</t>
        </is>
      </c>
      <c r="D11" s="3" t="inlineStr">
        <is>
          <t>Fardo</t>
        </is>
      </c>
      <c r="E11" s="3" t="inlineStr">
        <is>
          <t>Fontes Cristal Ltda.</t>
        </is>
      </c>
      <c r="F11" s="3" t="inlineStr">
        <is>
          <t>10.987.654/0001-89</t>
        </is>
      </c>
      <c r="G11" s="4" t="n">
        <v>0</v>
      </c>
      <c r="H11" s="4" t="n">
        <v>12</v>
      </c>
      <c r="I11" s="22" t="n">
        <v>16.5</v>
      </c>
      <c r="J11" s="22" t="n">
        <v>24.9</v>
      </c>
      <c r="K11" s="10">
        <f>IF(A11="","",SUMIF('Movimentações'!$C$2:$C$111,A11,'Movimentações'!$F$2:$F$111))</f>
        <v/>
      </c>
      <c r="L11" s="10">
        <f>IF(A11="","",SUMIF('Movimentações'!$C$2:$C$111,A11,'Movimentações'!$G$2:$G$111))</f>
        <v/>
      </c>
      <c r="M11" s="10">
        <f>IF(A11="","",G11+K11-L11)</f>
        <v/>
      </c>
      <c r="N11" s="25">
        <f>IF(A11="","",M11*I11)</f>
        <v/>
      </c>
      <c r="O11" s="12">
        <f>IF(A11="","",IF(M11&lt;=0,"ESGOTADO",IF(M11&lt;=H11,"REPOR","NORMAL")))</f>
        <v/>
      </c>
      <c r="P11" s="30" t="n">
        <v>46063</v>
      </c>
    </row>
    <row r="12">
      <c r="A12" s="2" t="n"/>
      <c r="B12" s="3" t="n"/>
      <c r="C12" s="3" t="n"/>
      <c r="D12" s="3" t="n"/>
      <c r="E12" s="3" t="n"/>
      <c r="F12" s="3" t="n"/>
      <c r="G12" s="4" t="n"/>
      <c r="H12" s="4" t="n"/>
      <c r="I12" s="22" t="n"/>
      <c r="J12" s="22" t="n"/>
      <c r="K12" s="6">
        <f>IF(A12="","",SUMIF('Movimentações'!$C$2:$C$111,A12,'Movimentações'!$F$2:$F$111))</f>
        <v/>
      </c>
      <c r="L12" s="6">
        <f>IF(A12="","",SUMIF('Movimentações'!$C$2:$C$111,A12,'Movimentações'!$G$2:$G$111))</f>
        <v/>
      </c>
      <c r="M12" s="6">
        <f>IF(A12="","",G12+K12-L12)</f>
        <v/>
      </c>
      <c r="N12" s="23">
        <f>IF(A12="","",M12*I12)</f>
        <v/>
      </c>
      <c r="O12" s="8">
        <f>IF(A12="","",IF(M12&lt;=0,"ESGOTADO",IF(M12&lt;=H12,"REPOR","NORMAL")))</f>
        <v/>
      </c>
      <c r="P12" s="30" t="n"/>
    </row>
    <row r="13">
      <c r="A13" s="2" t="n"/>
      <c r="B13" s="3" t="n"/>
      <c r="C13" s="3" t="n"/>
      <c r="D13" s="3" t="n"/>
      <c r="E13" s="3" t="n"/>
      <c r="F13" s="3" t="n"/>
      <c r="G13" s="4" t="n"/>
      <c r="H13" s="4" t="n"/>
      <c r="I13" s="22" t="n"/>
      <c r="J13" s="22" t="n"/>
      <c r="K13" s="10">
        <f>IF(A13="","",SUMIF('Movimentações'!$C$2:$C$111,A13,'Movimentações'!$F$2:$F$111))</f>
        <v/>
      </c>
      <c r="L13" s="10">
        <f>IF(A13="","",SUMIF('Movimentações'!$C$2:$C$111,A13,'Movimentações'!$G$2:$G$111))</f>
        <v/>
      </c>
      <c r="M13" s="10">
        <f>IF(A13="","",G13+K13-L13)</f>
        <v/>
      </c>
      <c r="N13" s="25">
        <f>IF(A13="","",M13*I13)</f>
        <v/>
      </c>
      <c r="O13" s="12">
        <f>IF(A13="","",IF(M13&lt;=0,"ESGOTADO",IF(M13&lt;=H13,"REPOR","NORMAL")))</f>
        <v/>
      </c>
      <c r="P13" s="30" t="n"/>
    </row>
    <row r="14">
      <c r="A14" s="2" t="n"/>
      <c r="B14" s="3" t="n"/>
      <c r="C14" s="3" t="n"/>
      <c r="D14" s="3" t="n"/>
      <c r="E14" s="3" t="n"/>
      <c r="F14" s="3" t="n"/>
      <c r="G14" s="4" t="n"/>
      <c r="H14" s="4" t="n"/>
      <c r="I14" s="22" t="n"/>
      <c r="J14" s="22" t="n"/>
      <c r="K14" s="6">
        <f>IF(A14="","",SUMIF('Movimentações'!$C$2:$C$111,A14,'Movimentações'!$F$2:$F$111))</f>
        <v/>
      </c>
      <c r="L14" s="6">
        <f>IF(A14="","",SUMIF('Movimentações'!$C$2:$C$111,A14,'Movimentações'!$G$2:$G$111))</f>
        <v/>
      </c>
      <c r="M14" s="6">
        <f>IF(A14="","",G14+K14-L14)</f>
        <v/>
      </c>
      <c r="N14" s="23">
        <f>IF(A14="","",M14*I14)</f>
        <v/>
      </c>
      <c r="O14" s="8">
        <f>IF(A14="","",IF(M14&lt;=0,"ESGOTADO",IF(M14&lt;=H14,"REPOR","NORMAL")))</f>
        <v/>
      </c>
      <c r="P14" s="30" t="n"/>
    </row>
    <row r="15">
      <c r="A15" s="2" t="n"/>
      <c r="B15" s="3" t="n"/>
      <c r="C15" s="3" t="n"/>
      <c r="D15" s="3" t="n"/>
      <c r="E15" s="3" t="n"/>
      <c r="F15" s="3" t="n"/>
      <c r="G15" s="4" t="n"/>
      <c r="H15" s="4" t="n"/>
      <c r="I15" s="22" t="n"/>
      <c r="J15" s="22" t="n"/>
      <c r="K15" s="10">
        <f>IF(A15="","",SUMIF('Movimentações'!$C$2:$C$111,A15,'Movimentações'!$F$2:$F$111))</f>
        <v/>
      </c>
      <c r="L15" s="10">
        <f>IF(A15="","",SUMIF('Movimentações'!$C$2:$C$111,A15,'Movimentações'!$G$2:$G$111))</f>
        <v/>
      </c>
      <c r="M15" s="10">
        <f>IF(A15="","",G15+K15-L15)</f>
        <v/>
      </c>
      <c r="N15" s="25">
        <f>IF(A15="","",M15*I15)</f>
        <v/>
      </c>
      <c r="O15" s="12">
        <f>IF(A15="","",IF(M15&lt;=0,"ESGOTADO",IF(M15&lt;=H15,"REPOR","NORMAL")))</f>
        <v/>
      </c>
      <c r="P15" s="30" t="n"/>
    </row>
    <row r="16">
      <c r="A16" s="2" t="n"/>
      <c r="B16" s="3" t="n"/>
      <c r="C16" s="3" t="n"/>
      <c r="D16" s="3" t="n"/>
      <c r="E16" s="3" t="n"/>
      <c r="F16" s="3" t="n"/>
      <c r="G16" s="4" t="n"/>
      <c r="H16" s="4" t="n"/>
      <c r="I16" s="22" t="n"/>
      <c r="J16" s="22" t="n"/>
      <c r="K16" s="6">
        <f>IF(A16="","",SUMIF('Movimentações'!$C$2:$C$111,A16,'Movimentações'!$F$2:$F$111))</f>
        <v/>
      </c>
      <c r="L16" s="6">
        <f>IF(A16="","",SUMIF('Movimentações'!$C$2:$C$111,A16,'Movimentações'!$G$2:$G$111))</f>
        <v/>
      </c>
      <c r="M16" s="6">
        <f>IF(A16="","",G16+K16-L16)</f>
        <v/>
      </c>
      <c r="N16" s="23">
        <f>IF(A16="","",M16*I16)</f>
        <v/>
      </c>
      <c r="O16" s="8">
        <f>IF(A16="","",IF(M16&lt;=0,"ESGOTADO",IF(M16&lt;=H16,"REPOR","NORMAL")))</f>
        <v/>
      </c>
      <c r="P16" s="30" t="n"/>
    </row>
    <row r="17">
      <c r="A17" s="2" t="n"/>
      <c r="B17" s="3" t="n"/>
      <c r="C17" s="3" t="n"/>
      <c r="D17" s="3" t="n"/>
      <c r="E17" s="3" t="n"/>
      <c r="F17" s="3" t="n"/>
      <c r="G17" s="4" t="n"/>
      <c r="H17" s="4" t="n"/>
      <c r="I17" s="22" t="n"/>
      <c r="J17" s="22" t="n"/>
      <c r="K17" s="10">
        <f>IF(A17="","",SUMIF('Movimentações'!$C$2:$C$111,A17,'Movimentações'!$F$2:$F$111))</f>
        <v/>
      </c>
      <c r="L17" s="10">
        <f>IF(A17="","",SUMIF('Movimentações'!$C$2:$C$111,A17,'Movimentações'!$G$2:$G$111))</f>
        <v/>
      </c>
      <c r="M17" s="10">
        <f>IF(A17="","",G17+K17-L17)</f>
        <v/>
      </c>
      <c r="N17" s="25">
        <f>IF(A17="","",M17*I17)</f>
        <v/>
      </c>
      <c r="O17" s="12">
        <f>IF(A17="","",IF(M17&lt;=0,"ESGOTADO",IF(M17&lt;=H17,"REPOR","NORMAL")))</f>
        <v/>
      </c>
      <c r="P17" s="30" t="n"/>
    </row>
    <row r="18">
      <c r="A18" s="2" t="n"/>
      <c r="B18" s="3" t="n"/>
      <c r="C18" s="3" t="n"/>
      <c r="D18" s="3" t="n"/>
      <c r="E18" s="3" t="n"/>
      <c r="F18" s="3" t="n"/>
      <c r="G18" s="4" t="n"/>
      <c r="H18" s="4" t="n"/>
      <c r="I18" s="22" t="n"/>
      <c r="J18" s="22" t="n"/>
      <c r="K18" s="6">
        <f>IF(A18="","",SUMIF('Movimentações'!$C$2:$C$111,A18,'Movimentações'!$F$2:$F$111))</f>
        <v/>
      </c>
      <c r="L18" s="6">
        <f>IF(A18="","",SUMIF('Movimentações'!$C$2:$C$111,A18,'Movimentações'!$G$2:$G$111))</f>
        <v/>
      </c>
      <c r="M18" s="6">
        <f>IF(A18="","",G18+K18-L18)</f>
        <v/>
      </c>
      <c r="N18" s="23">
        <f>IF(A18="","",M18*I18)</f>
        <v/>
      </c>
      <c r="O18" s="8">
        <f>IF(A18="","",IF(M18&lt;=0,"ESGOTADO",IF(M18&lt;=H18,"REPOR","NORMAL")))</f>
        <v/>
      </c>
      <c r="P18" s="30" t="n"/>
    </row>
    <row r="19">
      <c r="A19" s="2" t="n"/>
      <c r="B19" s="3" t="n"/>
      <c r="C19" s="3" t="n"/>
      <c r="D19" s="3" t="n"/>
      <c r="E19" s="3" t="n"/>
      <c r="F19" s="3" t="n"/>
      <c r="G19" s="4" t="n"/>
      <c r="H19" s="4" t="n"/>
      <c r="I19" s="22" t="n"/>
      <c r="J19" s="22" t="n"/>
      <c r="K19" s="10">
        <f>IF(A19="","",SUMIF('Movimentações'!$C$2:$C$111,A19,'Movimentações'!$F$2:$F$111))</f>
        <v/>
      </c>
      <c r="L19" s="10">
        <f>IF(A19="","",SUMIF('Movimentações'!$C$2:$C$111,A19,'Movimentações'!$G$2:$G$111))</f>
        <v/>
      </c>
      <c r="M19" s="10">
        <f>IF(A19="","",G19+K19-L19)</f>
        <v/>
      </c>
      <c r="N19" s="25">
        <f>IF(A19="","",M19*I19)</f>
        <v/>
      </c>
      <c r="O19" s="12">
        <f>IF(A19="","",IF(M19&lt;=0,"ESGOTADO",IF(M19&lt;=H19,"REPOR","NORMAL")))</f>
        <v/>
      </c>
      <c r="P19" s="30" t="n"/>
    </row>
    <row r="20">
      <c r="A20" s="2" t="n"/>
      <c r="B20" s="3" t="n"/>
      <c r="C20" s="3" t="n"/>
      <c r="D20" s="3" t="n"/>
      <c r="E20" s="3" t="n"/>
      <c r="F20" s="3" t="n"/>
      <c r="G20" s="4" t="n"/>
      <c r="H20" s="4" t="n"/>
      <c r="I20" s="22" t="n"/>
      <c r="J20" s="22" t="n"/>
      <c r="K20" s="6">
        <f>IF(A20="","",SUMIF('Movimentações'!$C$2:$C$111,A20,'Movimentações'!$F$2:$F$111))</f>
        <v/>
      </c>
      <c r="L20" s="6">
        <f>IF(A20="","",SUMIF('Movimentações'!$C$2:$C$111,A20,'Movimentações'!$G$2:$G$111))</f>
        <v/>
      </c>
      <c r="M20" s="6">
        <f>IF(A20="","",G20+K20-L20)</f>
        <v/>
      </c>
      <c r="N20" s="23">
        <f>IF(A20="","",M20*I20)</f>
        <v/>
      </c>
      <c r="O20" s="8">
        <f>IF(A20="","",IF(M20&lt;=0,"ESGOTADO",IF(M20&lt;=H20,"REPOR","NORMAL")))</f>
        <v/>
      </c>
      <c r="P20" s="30" t="n"/>
    </row>
    <row r="21">
      <c r="A21" s="2" t="n"/>
      <c r="B21" s="3" t="n"/>
      <c r="C21" s="3" t="n"/>
      <c r="D21" s="3" t="n"/>
      <c r="E21" s="3" t="n"/>
      <c r="F21" s="3" t="n"/>
      <c r="G21" s="4" t="n"/>
      <c r="H21" s="4" t="n"/>
      <c r="I21" s="22" t="n"/>
      <c r="J21" s="22" t="n"/>
      <c r="K21" s="10">
        <f>IF(A21="","",SUMIF('Movimentações'!$C$2:$C$111,A21,'Movimentações'!$F$2:$F$111))</f>
        <v/>
      </c>
      <c r="L21" s="10">
        <f>IF(A21="","",SUMIF('Movimentações'!$C$2:$C$111,A21,'Movimentações'!$G$2:$G$111))</f>
        <v/>
      </c>
      <c r="M21" s="10">
        <f>IF(A21="","",G21+K21-L21)</f>
        <v/>
      </c>
      <c r="N21" s="25">
        <f>IF(A21="","",M21*I21)</f>
        <v/>
      </c>
      <c r="O21" s="12">
        <f>IF(A21="","",IF(M21&lt;=0,"ESGOTADO",IF(M21&lt;=H21,"REPOR","NORMAL")))</f>
        <v/>
      </c>
      <c r="P21" s="30" t="n"/>
    </row>
    <row r="22">
      <c r="A22" s="2" t="n"/>
      <c r="B22" s="3" t="n"/>
      <c r="C22" s="3" t="n"/>
      <c r="D22" s="3" t="n"/>
      <c r="E22" s="3" t="n"/>
      <c r="F22" s="3" t="n"/>
      <c r="G22" s="4" t="n"/>
      <c r="H22" s="4" t="n"/>
      <c r="I22" s="22" t="n"/>
      <c r="J22" s="22" t="n"/>
      <c r="K22" s="6">
        <f>IF(A22="","",SUMIF('Movimentações'!$C$2:$C$111,A22,'Movimentações'!$F$2:$F$111))</f>
        <v/>
      </c>
      <c r="L22" s="6">
        <f>IF(A22="","",SUMIF('Movimentações'!$C$2:$C$111,A22,'Movimentações'!$G$2:$G$111))</f>
        <v/>
      </c>
      <c r="M22" s="6">
        <f>IF(A22="","",G22+K22-L22)</f>
        <v/>
      </c>
      <c r="N22" s="23">
        <f>IF(A22="","",M22*I22)</f>
        <v/>
      </c>
      <c r="O22" s="8">
        <f>IF(A22="","",IF(M22&lt;=0,"ESGOTADO",IF(M22&lt;=H22,"REPOR","NORMAL")))</f>
        <v/>
      </c>
      <c r="P22" s="30" t="n"/>
    </row>
    <row r="23">
      <c r="A23" s="2" t="n"/>
      <c r="B23" s="3" t="n"/>
      <c r="C23" s="3" t="n"/>
      <c r="D23" s="3" t="n"/>
      <c r="E23" s="3" t="n"/>
      <c r="F23" s="3" t="n"/>
      <c r="G23" s="4" t="n"/>
      <c r="H23" s="4" t="n"/>
      <c r="I23" s="22" t="n"/>
      <c r="J23" s="22" t="n"/>
      <c r="K23" s="10">
        <f>IF(A23="","",SUMIF('Movimentações'!$C$2:$C$111,A23,'Movimentações'!$F$2:$F$111))</f>
        <v/>
      </c>
      <c r="L23" s="10">
        <f>IF(A23="","",SUMIF('Movimentações'!$C$2:$C$111,A23,'Movimentações'!$G$2:$G$111))</f>
        <v/>
      </c>
      <c r="M23" s="10">
        <f>IF(A23="","",G23+K23-L23)</f>
        <v/>
      </c>
      <c r="N23" s="25">
        <f>IF(A23="","",M23*I23)</f>
        <v/>
      </c>
      <c r="O23" s="12">
        <f>IF(A23="","",IF(M23&lt;=0,"ESGOTADO",IF(M23&lt;=H23,"REPOR","NORMAL")))</f>
        <v/>
      </c>
      <c r="P23" s="30" t="n"/>
    </row>
    <row r="24">
      <c r="A24" s="2" t="n"/>
      <c r="B24" s="3" t="n"/>
      <c r="C24" s="3" t="n"/>
      <c r="D24" s="3" t="n"/>
      <c r="E24" s="3" t="n"/>
      <c r="F24" s="3" t="n"/>
      <c r="G24" s="4" t="n"/>
      <c r="H24" s="4" t="n"/>
      <c r="I24" s="22" t="n"/>
      <c r="J24" s="22" t="n"/>
      <c r="K24" s="6">
        <f>IF(A24="","",SUMIF('Movimentações'!$C$2:$C$111,A24,'Movimentações'!$F$2:$F$111))</f>
        <v/>
      </c>
      <c r="L24" s="6">
        <f>IF(A24="","",SUMIF('Movimentações'!$C$2:$C$111,A24,'Movimentações'!$G$2:$G$111))</f>
        <v/>
      </c>
      <c r="M24" s="6">
        <f>IF(A24="","",G24+K24-L24)</f>
        <v/>
      </c>
      <c r="N24" s="23">
        <f>IF(A24="","",M24*I24)</f>
        <v/>
      </c>
      <c r="O24" s="8">
        <f>IF(A24="","",IF(M24&lt;=0,"ESGOTADO",IF(M24&lt;=H24,"REPOR","NORMAL")))</f>
        <v/>
      </c>
      <c r="P24" s="30" t="n"/>
    </row>
    <row r="25">
      <c r="A25" s="2" t="n"/>
      <c r="B25" s="3" t="n"/>
      <c r="C25" s="3" t="n"/>
      <c r="D25" s="3" t="n"/>
      <c r="E25" s="3" t="n"/>
      <c r="F25" s="3" t="n"/>
      <c r="G25" s="4" t="n"/>
      <c r="H25" s="4" t="n"/>
      <c r="I25" s="22" t="n"/>
      <c r="J25" s="22" t="n"/>
      <c r="K25" s="10">
        <f>IF(A25="","",SUMIF('Movimentações'!$C$2:$C$111,A25,'Movimentações'!$F$2:$F$111))</f>
        <v/>
      </c>
      <c r="L25" s="10">
        <f>IF(A25="","",SUMIF('Movimentações'!$C$2:$C$111,A25,'Movimentações'!$G$2:$G$111))</f>
        <v/>
      </c>
      <c r="M25" s="10">
        <f>IF(A25="","",G25+K25-L25)</f>
        <v/>
      </c>
      <c r="N25" s="25">
        <f>IF(A25="","",M25*I25)</f>
        <v/>
      </c>
      <c r="O25" s="12">
        <f>IF(A25="","",IF(M25&lt;=0,"ESGOTADO",IF(M25&lt;=H25,"REPOR","NORMAL")))</f>
        <v/>
      </c>
      <c r="P25" s="30" t="n"/>
    </row>
    <row r="26">
      <c r="A26" s="2" t="n"/>
      <c r="B26" s="3" t="n"/>
      <c r="C26" s="3" t="n"/>
      <c r="D26" s="3" t="n"/>
      <c r="E26" s="3" t="n"/>
      <c r="F26" s="3" t="n"/>
      <c r="G26" s="4" t="n"/>
      <c r="H26" s="4" t="n"/>
      <c r="I26" s="22" t="n"/>
      <c r="J26" s="22" t="n"/>
      <c r="K26" s="6">
        <f>IF(A26="","",SUMIF('Movimentações'!$C$2:$C$111,A26,'Movimentações'!$F$2:$F$111))</f>
        <v/>
      </c>
      <c r="L26" s="6">
        <f>IF(A26="","",SUMIF('Movimentações'!$C$2:$C$111,A26,'Movimentações'!$G$2:$G$111))</f>
        <v/>
      </c>
      <c r="M26" s="6">
        <f>IF(A26="","",G26+K26-L26)</f>
        <v/>
      </c>
      <c r="N26" s="23">
        <f>IF(A26="","",M26*I26)</f>
        <v/>
      </c>
      <c r="O26" s="8">
        <f>IF(A26="","",IF(M26&lt;=0,"ESGOTADO",IF(M26&lt;=H26,"REPOR","NORMAL")))</f>
        <v/>
      </c>
      <c r="P26" s="30" t="n"/>
    </row>
    <row r="27">
      <c r="A27" s="2" t="n"/>
      <c r="B27" s="3" t="n"/>
      <c r="C27" s="3" t="n"/>
      <c r="D27" s="3" t="n"/>
      <c r="E27" s="3" t="n"/>
      <c r="F27" s="3" t="n"/>
      <c r="G27" s="4" t="n"/>
      <c r="H27" s="4" t="n"/>
      <c r="I27" s="22" t="n"/>
      <c r="J27" s="22" t="n"/>
      <c r="K27" s="10">
        <f>IF(A27="","",SUMIF('Movimentações'!$C$2:$C$111,A27,'Movimentações'!$F$2:$F$111))</f>
        <v/>
      </c>
      <c r="L27" s="10">
        <f>IF(A27="","",SUMIF('Movimentações'!$C$2:$C$111,A27,'Movimentações'!$G$2:$G$111))</f>
        <v/>
      </c>
      <c r="M27" s="10">
        <f>IF(A27="","",G27+K27-L27)</f>
        <v/>
      </c>
      <c r="N27" s="25">
        <f>IF(A27="","",M27*I27)</f>
        <v/>
      </c>
      <c r="O27" s="12">
        <f>IF(A27="","",IF(M27&lt;=0,"ESGOTADO",IF(M27&lt;=H27,"REPOR","NORMAL")))</f>
        <v/>
      </c>
      <c r="P27" s="30" t="n"/>
    </row>
    <row r="28">
      <c r="A28" s="2" t="n"/>
      <c r="B28" s="3" t="n"/>
      <c r="C28" s="3" t="n"/>
      <c r="D28" s="3" t="n"/>
      <c r="E28" s="3" t="n"/>
      <c r="F28" s="3" t="n"/>
      <c r="G28" s="4" t="n"/>
      <c r="H28" s="4" t="n"/>
      <c r="I28" s="22" t="n"/>
      <c r="J28" s="22" t="n"/>
      <c r="K28" s="6">
        <f>IF(A28="","",SUMIF('Movimentações'!$C$2:$C$111,A28,'Movimentações'!$F$2:$F$111))</f>
        <v/>
      </c>
      <c r="L28" s="6">
        <f>IF(A28="","",SUMIF('Movimentações'!$C$2:$C$111,A28,'Movimentações'!$G$2:$G$111))</f>
        <v/>
      </c>
      <c r="M28" s="6">
        <f>IF(A28="","",G28+K28-L28)</f>
        <v/>
      </c>
      <c r="N28" s="23">
        <f>IF(A28="","",M28*I28)</f>
        <v/>
      </c>
      <c r="O28" s="8">
        <f>IF(A28="","",IF(M28&lt;=0,"ESGOTADO",IF(M28&lt;=H28,"REPOR","NORMAL")))</f>
        <v/>
      </c>
      <c r="P28" s="30" t="n"/>
    </row>
    <row r="29">
      <c r="A29" s="2" t="n"/>
      <c r="B29" s="3" t="n"/>
      <c r="C29" s="3" t="n"/>
      <c r="D29" s="3" t="n"/>
      <c r="E29" s="3" t="n"/>
      <c r="F29" s="3" t="n"/>
      <c r="G29" s="4" t="n"/>
      <c r="H29" s="4" t="n"/>
      <c r="I29" s="22" t="n"/>
      <c r="J29" s="22" t="n"/>
      <c r="K29" s="10">
        <f>IF(A29="","",SUMIF('Movimentações'!$C$2:$C$111,A29,'Movimentações'!$F$2:$F$111))</f>
        <v/>
      </c>
      <c r="L29" s="10">
        <f>IF(A29="","",SUMIF('Movimentações'!$C$2:$C$111,A29,'Movimentações'!$G$2:$G$111))</f>
        <v/>
      </c>
      <c r="M29" s="10">
        <f>IF(A29="","",G29+K29-L29)</f>
        <v/>
      </c>
      <c r="N29" s="25">
        <f>IF(A29="","",M29*I29)</f>
        <v/>
      </c>
      <c r="O29" s="12">
        <f>IF(A29="","",IF(M29&lt;=0,"ESGOTADO",IF(M29&lt;=H29,"REPOR","NORMAL")))</f>
        <v/>
      </c>
      <c r="P29" s="30" t="n"/>
    </row>
    <row r="30">
      <c r="A30" s="2" t="n"/>
      <c r="B30" s="3" t="n"/>
      <c r="C30" s="3" t="n"/>
      <c r="D30" s="3" t="n"/>
      <c r="E30" s="3" t="n"/>
      <c r="F30" s="3" t="n"/>
      <c r="G30" s="4" t="n"/>
      <c r="H30" s="4" t="n"/>
      <c r="I30" s="22" t="n"/>
      <c r="J30" s="22" t="n"/>
      <c r="K30" s="6">
        <f>IF(A30="","",SUMIF('Movimentações'!$C$2:$C$111,A30,'Movimentações'!$F$2:$F$111))</f>
        <v/>
      </c>
      <c r="L30" s="6">
        <f>IF(A30="","",SUMIF('Movimentações'!$C$2:$C$111,A30,'Movimentações'!$G$2:$G$111))</f>
        <v/>
      </c>
      <c r="M30" s="6">
        <f>IF(A30="","",G30+K30-L30)</f>
        <v/>
      </c>
      <c r="N30" s="23">
        <f>IF(A30="","",M30*I30)</f>
        <v/>
      </c>
      <c r="O30" s="8">
        <f>IF(A30="","",IF(M30&lt;=0,"ESGOTADO",IF(M30&lt;=H30,"REPOR","NORMAL")))</f>
        <v/>
      </c>
      <c r="P30" s="30" t="n"/>
    </row>
    <row r="31">
      <c r="A31" s="2" t="n"/>
      <c r="B31" s="3" t="n"/>
      <c r="C31" s="3" t="n"/>
      <c r="D31" s="3" t="n"/>
      <c r="E31" s="3" t="n"/>
      <c r="F31" s="3" t="n"/>
      <c r="G31" s="4" t="n"/>
      <c r="H31" s="4" t="n"/>
      <c r="I31" s="22" t="n"/>
      <c r="J31" s="22" t="n"/>
      <c r="K31" s="10">
        <f>IF(A31="","",SUMIF('Movimentações'!$C$2:$C$111,A31,'Movimentações'!$F$2:$F$111))</f>
        <v/>
      </c>
      <c r="L31" s="10">
        <f>IF(A31="","",SUMIF('Movimentações'!$C$2:$C$111,A31,'Movimentações'!$G$2:$G$111))</f>
        <v/>
      </c>
      <c r="M31" s="10">
        <f>IF(A31="","",G31+K31-L31)</f>
        <v/>
      </c>
      <c r="N31" s="25">
        <f>IF(A31="","",M31*I31)</f>
        <v/>
      </c>
      <c r="O31" s="12">
        <f>IF(A31="","",IF(M31&lt;=0,"ESGOTADO",IF(M31&lt;=H31,"REPOR","NORMAL")))</f>
        <v/>
      </c>
      <c r="P31" s="30" t="n"/>
    </row>
    <row r="32">
      <c r="A32" s="2" t="n"/>
      <c r="B32" s="3" t="n"/>
      <c r="C32" s="3" t="n"/>
      <c r="D32" s="3" t="n"/>
      <c r="E32" s="3" t="n"/>
      <c r="F32" s="3" t="n"/>
      <c r="G32" s="4" t="n"/>
      <c r="H32" s="4" t="n"/>
      <c r="I32" s="22" t="n"/>
      <c r="J32" s="22" t="n"/>
      <c r="K32" s="6">
        <f>IF(A32="","",SUMIF('Movimentações'!$C$2:$C$111,A32,'Movimentações'!$F$2:$F$111))</f>
        <v/>
      </c>
      <c r="L32" s="6">
        <f>IF(A32="","",SUMIF('Movimentações'!$C$2:$C$111,A32,'Movimentações'!$G$2:$G$111))</f>
        <v/>
      </c>
      <c r="M32" s="6">
        <f>IF(A32="","",G32+K32-L32)</f>
        <v/>
      </c>
      <c r="N32" s="23">
        <f>IF(A32="","",M32*I32)</f>
        <v/>
      </c>
      <c r="O32" s="8">
        <f>IF(A32="","",IF(M32&lt;=0,"ESGOTADO",IF(M32&lt;=H32,"REPOR","NORMAL")))</f>
        <v/>
      </c>
      <c r="P32" s="30" t="n"/>
    </row>
    <row r="33">
      <c r="A33" s="2" t="n"/>
      <c r="B33" s="3" t="n"/>
      <c r="C33" s="3" t="n"/>
      <c r="D33" s="3" t="n"/>
      <c r="E33" s="3" t="n"/>
      <c r="F33" s="3" t="n"/>
      <c r="G33" s="4" t="n"/>
      <c r="H33" s="4" t="n"/>
      <c r="I33" s="22" t="n"/>
      <c r="J33" s="22" t="n"/>
      <c r="K33" s="10">
        <f>IF(A33="","",SUMIF('Movimentações'!$C$2:$C$111,A33,'Movimentações'!$F$2:$F$111))</f>
        <v/>
      </c>
      <c r="L33" s="10">
        <f>IF(A33="","",SUMIF('Movimentações'!$C$2:$C$111,A33,'Movimentações'!$G$2:$G$111))</f>
        <v/>
      </c>
      <c r="M33" s="10">
        <f>IF(A33="","",G33+K33-L33)</f>
        <v/>
      </c>
      <c r="N33" s="25">
        <f>IF(A33="","",M33*I33)</f>
        <v/>
      </c>
      <c r="O33" s="12">
        <f>IF(A33="","",IF(M33&lt;=0,"ESGOTADO",IF(M33&lt;=H33,"REPOR","NORMAL")))</f>
        <v/>
      </c>
      <c r="P33" s="30" t="n"/>
    </row>
    <row r="34">
      <c r="A34" s="2" t="n"/>
      <c r="B34" s="3" t="n"/>
      <c r="C34" s="3" t="n"/>
      <c r="D34" s="3" t="n"/>
      <c r="E34" s="3" t="n"/>
      <c r="F34" s="3" t="n"/>
      <c r="G34" s="4" t="n"/>
      <c r="H34" s="4" t="n"/>
      <c r="I34" s="22" t="n"/>
      <c r="J34" s="22" t="n"/>
      <c r="K34" s="6">
        <f>IF(A34="","",SUMIF('Movimentações'!$C$2:$C$111,A34,'Movimentações'!$F$2:$F$111))</f>
        <v/>
      </c>
      <c r="L34" s="6">
        <f>IF(A34="","",SUMIF('Movimentações'!$C$2:$C$111,A34,'Movimentações'!$G$2:$G$111))</f>
        <v/>
      </c>
      <c r="M34" s="6">
        <f>IF(A34="","",G34+K34-L34)</f>
        <v/>
      </c>
      <c r="N34" s="23">
        <f>IF(A34="","",M34*I34)</f>
        <v/>
      </c>
      <c r="O34" s="8">
        <f>IF(A34="","",IF(M34&lt;=0,"ESGOTADO",IF(M34&lt;=H34,"REPOR","NORMAL")))</f>
        <v/>
      </c>
      <c r="P34" s="30" t="n"/>
    </row>
    <row r="35">
      <c r="A35" s="2" t="n"/>
      <c r="B35" s="3" t="n"/>
      <c r="C35" s="3" t="n"/>
      <c r="D35" s="3" t="n"/>
      <c r="E35" s="3" t="n"/>
      <c r="F35" s="3" t="n"/>
      <c r="G35" s="4" t="n"/>
      <c r="H35" s="4" t="n"/>
      <c r="I35" s="22" t="n"/>
      <c r="J35" s="22" t="n"/>
      <c r="K35" s="10">
        <f>IF(A35="","",SUMIF('Movimentações'!$C$2:$C$111,A35,'Movimentações'!$F$2:$F$111))</f>
        <v/>
      </c>
      <c r="L35" s="10">
        <f>IF(A35="","",SUMIF('Movimentações'!$C$2:$C$111,A35,'Movimentações'!$G$2:$G$111))</f>
        <v/>
      </c>
      <c r="M35" s="10">
        <f>IF(A35="","",G35+K35-L35)</f>
        <v/>
      </c>
      <c r="N35" s="25">
        <f>IF(A35="","",M35*I35)</f>
        <v/>
      </c>
      <c r="O35" s="12">
        <f>IF(A35="","",IF(M35&lt;=0,"ESGOTADO",IF(M35&lt;=H35,"REPOR","NORMAL")))</f>
        <v/>
      </c>
      <c r="P35" s="30" t="n"/>
    </row>
    <row r="36">
      <c r="A36" s="2" t="n"/>
      <c r="B36" s="3" t="n"/>
      <c r="C36" s="3" t="n"/>
      <c r="D36" s="3" t="n"/>
      <c r="E36" s="3" t="n"/>
      <c r="F36" s="3" t="n"/>
      <c r="G36" s="4" t="n"/>
      <c r="H36" s="4" t="n"/>
      <c r="I36" s="22" t="n"/>
      <c r="J36" s="22" t="n"/>
      <c r="K36" s="6">
        <f>IF(A36="","",SUMIF('Movimentações'!$C$2:$C$111,A36,'Movimentações'!$F$2:$F$111))</f>
        <v/>
      </c>
      <c r="L36" s="6">
        <f>IF(A36="","",SUMIF('Movimentações'!$C$2:$C$111,A36,'Movimentações'!$G$2:$G$111))</f>
        <v/>
      </c>
      <c r="M36" s="6">
        <f>IF(A36="","",G36+K36-L36)</f>
        <v/>
      </c>
      <c r="N36" s="23">
        <f>IF(A36="","",M36*I36)</f>
        <v/>
      </c>
      <c r="O36" s="8">
        <f>IF(A36="","",IF(M36&lt;=0,"ESGOTADO",IF(M36&lt;=H36,"REPOR","NORMAL")))</f>
        <v/>
      </c>
      <c r="P36" s="30" t="n"/>
    </row>
    <row r="37">
      <c r="A37" s="2" t="n"/>
      <c r="B37" s="3" t="n"/>
      <c r="C37" s="3" t="n"/>
      <c r="D37" s="3" t="n"/>
      <c r="E37" s="3" t="n"/>
      <c r="F37" s="3" t="n"/>
      <c r="G37" s="4" t="n"/>
      <c r="H37" s="4" t="n"/>
      <c r="I37" s="22" t="n"/>
      <c r="J37" s="22" t="n"/>
      <c r="K37" s="10">
        <f>IF(A37="","",SUMIF('Movimentações'!$C$2:$C$111,A37,'Movimentações'!$F$2:$F$111))</f>
        <v/>
      </c>
      <c r="L37" s="10">
        <f>IF(A37="","",SUMIF('Movimentações'!$C$2:$C$111,A37,'Movimentações'!$G$2:$G$111))</f>
        <v/>
      </c>
      <c r="M37" s="10">
        <f>IF(A37="","",G37+K37-L37)</f>
        <v/>
      </c>
      <c r="N37" s="25">
        <f>IF(A37="","",M37*I37)</f>
        <v/>
      </c>
      <c r="O37" s="12">
        <f>IF(A37="","",IF(M37&lt;=0,"ESGOTADO",IF(M37&lt;=H37,"REPOR","NORMAL")))</f>
        <v/>
      </c>
      <c r="P37" s="30" t="n"/>
    </row>
    <row r="38">
      <c r="A38" s="2" t="n"/>
      <c r="B38" s="3" t="n"/>
      <c r="C38" s="3" t="n"/>
      <c r="D38" s="3" t="n"/>
      <c r="E38" s="3" t="n"/>
      <c r="F38" s="3" t="n"/>
      <c r="G38" s="4" t="n"/>
      <c r="H38" s="4" t="n"/>
      <c r="I38" s="22" t="n"/>
      <c r="J38" s="22" t="n"/>
      <c r="K38" s="6">
        <f>IF(A38="","",SUMIF('Movimentações'!$C$2:$C$111,A38,'Movimentações'!$F$2:$F$111))</f>
        <v/>
      </c>
      <c r="L38" s="6">
        <f>IF(A38="","",SUMIF('Movimentações'!$C$2:$C$111,A38,'Movimentações'!$G$2:$G$111))</f>
        <v/>
      </c>
      <c r="M38" s="6">
        <f>IF(A38="","",G38+K38-L38)</f>
        <v/>
      </c>
      <c r="N38" s="23">
        <f>IF(A38="","",M38*I38)</f>
        <v/>
      </c>
      <c r="O38" s="8">
        <f>IF(A38="","",IF(M38&lt;=0,"ESGOTADO",IF(M38&lt;=H38,"REPOR","NORMAL")))</f>
        <v/>
      </c>
      <c r="P38" s="30" t="n"/>
    </row>
    <row r="39">
      <c r="A39" s="2" t="n"/>
      <c r="B39" s="3" t="n"/>
      <c r="C39" s="3" t="n"/>
      <c r="D39" s="3" t="n"/>
      <c r="E39" s="3" t="n"/>
      <c r="F39" s="3" t="n"/>
      <c r="G39" s="4" t="n"/>
      <c r="H39" s="4" t="n"/>
      <c r="I39" s="22" t="n"/>
      <c r="J39" s="22" t="n"/>
      <c r="K39" s="10">
        <f>IF(A39="","",SUMIF('Movimentações'!$C$2:$C$111,A39,'Movimentações'!$F$2:$F$111))</f>
        <v/>
      </c>
      <c r="L39" s="10">
        <f>IF(A39="","",SUMIF('Movimentações'!$C$2:$C$111,A39,'Movimentações'!$G$2:$G$111))</f>
        <v/>
      </c>
      <c r="M39" s="10">
        <f>IF(A39="","",G39+K39-L39)</f>
        <v/>
      </c>
      <c r="N39" s="25">
        <f>IF(A39="","",M39*I39)</f>
        <v/>
      </c>
      <c r="O39" s="12">
        <f>IF(A39="","",IF(M39&lt;=0,"ESGOTADO",IF(M39&lt;=H39,"REPOR","NORMAL")))</f>
        <v/>
      </c>
      <c r="P39" s="30" t="n"/>
    </row>
    <row r="40">
      <c r="A40" s="2" t="n"/>
      <c r="B40" s="3" t="n"/>
      <c r="C40" s="3" t="n"/>
      <c r="D40" s="3" t="n"/>
      <c r="E40" s="3" t="n"/>
      <c r="F40" s="3" t="n"/>
      <c r="G40" s="4" t="n"/>
      <c r="H40" s="4" t="n"/>
      <c r="I40" s="22" t="n"/>
      <c r="J40" s="22" t="n"/>
      <c r="K40" s="6">
        <f>IF(A40="","",SUMIF('Movimentações'!$C$2:$C$111,A40,'Movimentações'!$F$2:$F$111))</f>
        <v/>
      </c>
      <c r="L40" s="6">
        <f>IF(A40="","",SUMIF('Movimentações'!$C$2:$C$111,A40,'Movimentações'!$G$2:$G$111))</f>
        <v/>
      </c>
      <c r="M40" s="6">
        <f>IF(A40="","",G40+K40-L40)</f>
        <v/>
      </c>
      <c r="N40" s="23">
        <f>IF(A40="","",M40*I40)</f>
        <v/>
      </c>
      <c r="O40" s="8">
        <f>IF(A40="","",IF(M40&lt;=0,"ESGOTADO",IF(M40&lt;=H40,"REPOR","NORMAL")))</f>
        <v/>
      </c>
      <c r="P40" s="30" t="n"/>
    </row>
    <row r="41">
      <c r="A41" s="2" t="n"/>
      <c r="B41" s="3" t="n"/>
      <c r="C41" s="3" t="n"/>
      <c r="D41" s="3" t="n"/>
      <c r="E41" s="3" t="n"/>
      <c r="F41" s="3" t="n"/>
      <c r="G41" s="4" t="n"/>
      <c r="H41" s="4" t="n"/>
      <c r="I41" s="22" t="n"/>
      <c r="J41" s="22" t="n"/>
      <c r="K41" s="10">
        <f>IF(A41="","",SUMIF('Movimentações'!$C$2:$C$111,A41,'Movimentações'!$F$2:$F$111))</f>
        <v/>
      </c>
      <c r="L41" s="10">
        <f>IF(A41="","",SUMIF('Movimentações'!$C$2:$C$111,A41,'Movimentações'!$G$2:$G$111))</f>
        <v/>
      </c>
      <c r="M41" s="10">
        <f>IF(A41="","",G41+K41-L41)</f>
        <v/>
      </c>
      <c r="N41" s="25">
        <f>IF(A41="","",M41*I41)</f>
        <v/>
      </c>
      <c r="O41" s="12">
        <f>IF(A41="","",IF(M41&lt;=0,"ESGOTADO",IF(M41&lt;=H41,"REPOR","NORMAL")))</f>
        <v/>
      </c>
      <c r="P41" s="30" t="n"/>
    </row>
    <row r="42">
      <c r="A42" s="2" t="n"/>
      <c r="B42" s="3" t="n"/>
      <c r="C42" s="3" t="n"/>
      <c r="D42" s="3" t="n"/>
      <c r="E42" s="3" t="n"/>
      <c r="F42" s="3" t="n"/>
      <c r="G42" s="4" t="n"/>
      <c r="H42" s="4" t="n"/>
      <c r="I42" s="22" t="n"/>
      <c r="J42" s="22" t="n"/>
      <c r="K42" s="6">
        <f>IF(A42="","",SUMIF('Movimentações'!$C$2:$C$111,A42,'Movimentações'!$F$2:$F$111))</f>
        <v/>
      </c>
      <c r="L42" s="6">
        <f>IF(A42="","",SUMIF('Movimentações'!$C$2:$C$111,A42,'Movimentações'!$G$2:$G$111))</f>
        <v/>
      </c>
      <c r="M42" s="6">
        <f>IF(A42="","",G42+K42-L42)</f>
        <v/>
      </c>
      <c r="N42" s="23">
        <f>IF(A42="","",M42*I42)</f>
        <v/>
      </c>
      <c r="O42" s="8">
        <f>IF(A42="","",IF(M42&lt;=0,"ESGOTADO",IF(M42&lt;=H42,"REPOR","NORMAL")))</f>
        <v/>
      </c>
      <c r="P42" s="30" t="n"/>
    </row>
    <row r="43">
      <c r="A43" s="2" t="n"/>
      <c r="B43" s="3" t="n"/>
      <c r="C43" s="3" t="n"/>
      <c r="D43" s="3" t="n"/>
      <c r="E43" s="3" t="n"/>
      <c r="F43" s="3" t="n"/>
      <c r="G43" s="4" t="n"/>
      <c r="H43" s="4" t="n"/>
      <c r="I43" s="22" t="n"/>
      <c r="J43" s="22" t="n"/>
      <c r="K43" s="10">
        <f>IF(A43="","",SUMIF('Movimentações'!$C$2:$C$111,A43,'Movimentações'!$F$2:$F$111))</f>
        <v/>
      </c>
      <c r="L43" s="10">
        <f>IF(A43="","",SUMIF('Movimentações'!$C$2:$C$111,A43,'Movimentações'!$G$2:$G$111))</f>
        <v/>
      </c>
      <c r="M43" s="10">
        <f>IF(A43="","",G43+K43-L43)</f>
        <v/>
      </c>
      <c r="N43" s="25">
        <f>IF(A43="","",M43*I43)</f>
        <v/>
      </c>
      <c r="O43" s="12">
        <f>IF(A43="","",IF(M43&lt;=0,"ESGOTADO",IF(M43&lt;=H43,"REPOR","NORMAL")))</f>
        <v/>
      </c>
      <c r="P43" s="30" t="n"/>
    </row>
    <row r="44">
      <c r="A44" s="2" t="n"/>
      <c r="B44" s="3" t="n"/>
      <c r="C44" s="3" t="n"/>
      <c r="D44" s="3" t="n"/>
      <c r="E44" s="3" t="n"/>
      <c r="F44" s="3" t="n"/>
      <c r="G44" s="4" t="n"/>
      <c r="H44" s="4" t="n"/>
      <c r="I44" s="22" t="n"/>
      <c r="J44" s="22" t="n"/>
      <c r="K44" s="6">
        <f>IF(A44="","",SUMIF('Movimentações'!$C$2:$C$111,A44,'Movimentações'!$F$2:$F$111))</f>
        <v/>
      </c>
      <c r="L44" s="6">
        <f>IF(A44="","",SUMIF('Movimentações'!$C$2:$C$111,A44,'Movimentações'!$G$2:$G$111))</f>
        <v/>
      </c>
      <c r="M44" s="6">
        <f>IF(A44="","",G44+K44-L44)</f>
        <v/>
      </c>
      <c r="N44" s="23">
        <f>IF(A44="","",M44*I44)</f>
        <v/>
      </c>
      <c r="O44" s="8">
        <f>IF(A44="","",IF(M44&lt;=0,"ESGOTADO",IF(M44&lt;=H44,"REPOR","NORMAL")))</f>
        <v/>
      </c>
      <c r="P44" s="30" t="n"/>
    </row>
    <row r="45">
      <c r="A45" s="2" t="n"/>
      <c r="B45" s="3" t="n"/>
      <c r="C45" s="3" t="n"/>
      <c r="D45" s="3" t="n"/>
      <c r="E45" s="3" t="n"/>
      <c r="F45" s="3" t="n"/>
      <c r="G45" s="4" t="n"/>
      <c r="H45" s="4" t="n"/>
      <c r="I45" s="22" t="n"/>
      <c r="J45" s="22" t="n"/>
      <c r="K45" s="10">
        <f>IF(A45="","",SUMIF('Movimentações'!$C$2:$C$111,A45,'Movimentações'!$F$2:$F$111))</f>
        <v/>
      </c>
      <c r="L45" s="10">
        <f>IF(A45="","",SUMIF('Movimentações'!$C$2:$C$111,A45,'Movimentações'!$G$2:$G$111))</f>
        <v/>
      </c>
      <c r="M45" s="10">
        <f>IF(A45="","",G45+K45-L45)</f>
        <v/>
      </c>
      <c r="N45" s="25">
        <f>IF(A45="","",M45*I45)</f>
        <v/>
      </c>
      <c r="O45" s="12">
        <f>IF(A45="","",IF(M45&lt;=0,"ESGOTADO",IF(M45&lt;=H45,"REPOR","NORMAL")))</f>
        <v/>
      </c>
      <c r="P45" s="30" t="n"/>
    </row>
    <row r="46">
      <c r="A46" s="2" t="n"/>
      <c r="B46" s="3" t="n"/>
      <c r="C46" s="3" t="n"/>
      <c r="D46" s="3" t="n"/>
      <c r="E46" s="3" t="n"/>
      <c r="F46" s="3" t="n"/>
      <c r="G46" s="4" t="n"/>
      <c r="H46" s="4" t="n"/>
      <c r="I46" s="22" t="n"/>
      <c r="J46" s="22" t="n"/>
      <c r="K46" s="6">
        <f>IF(A46="","",SUMIF('Movimentações'!$C$2:$C$111,A46,'Movimentações'!$F$2:$F$111))</f>
        <v/>
      </c>
      <c r="L46" s="6">
        <f>IF(A46="","",SUMIF('Movimentações'!$C$2:$C$111,A46,'Movimentações'!$G$2:$G$111))</f>
        <v/>
      </c>
      <c r="M46" s="6">
        <f>IF(A46="","",G46+K46-L46)</f>
        <v/>
      </c>
      <c r="N46" s="23">
        <f>IF(A46="","",M46*I46)</f>
        <v/>
      </c>
      <c r="O46" s="8">
        <f>IF(A46="","",IF(M46&lt;=0,"ESGOTADO",IF(M46&lt;=H46,"REPOR","NORMAL")))</f>
        <v/>
      </c>
      <c r="P46" s="30" t="n"/>
    </row>
    <row r="47">
      <c r="A47" s="2" t="n"/>
      <c r="B47" s="3" t="n"/>
      <c r="C47" s="3" t="n"/>
      <c r="D47" s="3" t="n"/>
      <c r="E47" s="3" t="n"/>
      <c r="F47" s="3" t="n"/>
      <c r="G47" s="4" t="n"/>
      <c r="H47" s="4" t="n"/>
      <c r="I47" s="22" t="n"/>
      <c r="J47" s="22" t="n"/>
      <c r="K47" s="10">
        <f>IF(A47="","",SUMIF('Movimentações'!$C$2:$C$111,A47,'Movimentações'!$F$2:$F$111))</f>
        <v/>
      </c>
      <c r="L47" s="10">
        <f>IF(A47="","",SUMIF('Movimentações'!$C$2:$C$111,A47,'Movimentações'!$G$2:$G$111))</f>
        <v/>
      </c>
      <c r="M47" s="10">
        <f>IF(A47="","",G47+K47-L47)</f>
        <v/>
      </c>
      <c r="N47" s="25">
        <f>IF(A47="","",M47*I47)</f>
        <v/>
      </c>
      <c r="O47" s="12">
        <f>IF(A47="","",IF(M47&lt;=0,"ESGOTADO",IF(M47&lt;=H47,"REPOR","NORMAL")))</f>
        <v/>
      </c>
      <c r="P47" s="30" t="n"/>
    </row>
    <row r="48">
      <c r="A48" s="2" t="n"/>
      <c r="B48" s="3" t="n"/>
      <c r="C48" s="3" t="n"/>
      <c r="D48" s="3" t="n"/>
      <c r="E48" s="3" t="n"/>
      <c r="F48" s="3" t="n"/>
      <c r="G48" s="4" t="n"/>
      <c r="H48" s="4" t="n"/>
      <c r="I48" s="22" t="n"/>
      <c r="J48" s="22" t="n"/>
      <c r="K48" s="6">
        <f>IF(A48="","",SUMIF('Movimentações'!$C$2:$C$111,A48,'Movimentações'!$F$2:$F$111))</f>
        <v/>
      </c>
      <c r="L48" s="6">
        <f>IF(A48="","",SUMIF('Movimentações'!$C$2:$C$111,A48,'Movimentações'!$G$2:$G$111))</f>
        <v/>
      </c>
      <c r="M48" s="6">
        <f>IF(A48="","",G48+K48-L48)</f>
        <v/>
      </c>
      <c r="N48" s="23">
        <f>IF(A48="","",M48*I48)</f>
        <v/>
      </c>
      <c r="O48" s="8">
        <f>IF(A48="","",IF(M48&lt;=0,"ESGOTADO",IF(M48&lt;=H48,"REPOR","NORMAL")))</f>
        <v/>
      </c>
      <c r="P48" s="30" t="n"/>
    </row>
    <row r="49">
      <c r="A49" s="2" t="n"/>
      <c r="B49" s="3" t="n"/>
      <c r="C49" s="3" t="n"/>
      <c r="D49" s="3" t="n"/>
      <c r="E49" s="3" t="n"/>
      <c r="F49" s="3" t="n"/>
      <c r="G49" s="4" t="n"/>
      <c r="H49" s="4" t="n"/>
      <c r="I49" s="22" t="n"/>
      <c r="J49" s="22" t="n"/>
      <c r="K49" s="10">
        <f>IF(A49="","",SUMIF('Movimentações'!$C$2:$C$111,A49,'Movimentações'!$F$2:$F$111))</f>
        <v/>
      </c>
      <c r="L49" s="10">
        <f>IF(A49="","",SUMIF('Movimentações'!$C$2:$C$111,A49,'Movimentações'!$G$2:$G$111))</f>
        <v/>
      </c>
      <c r="M49" s="10">
        <f>IF(A49="","",G49+K49-L49)</f>
        <v/>
      </c>
      <c r="N49" s="25">
        <f>IF(A49="","",M49*I49)</f>
        <v/>
      </c>
      <c r="O49" s="12">
        <f>IF(A49="","",IF(M49&lt;=0,"ESGOTADO",IF(M49&lt;=H49,"REPOR","NORMAL")))</f>
        <v/>
      </c>
      <c r="P49" s="30" t="n"/>
    </row>
    <row r="50">
      <c r="A50" s="2" t="n"/>
      <c r="B50" s="3" t="n"/>
      <c r="C50" s="3" t="n"/>
      <c r="D50" s="3" t="n"/>
      <c r="E50" s="3" t="n"/>
      <c r="F50" s="3" t="n"/>
      <c r="G50" s="4" t="n"/>
      <c r="H50" s="4" t="n"/>
      <c r="I50" s="22" t="n"/>
      <c r="J50" s="22" t="n"/>
      <c r="K50" s="6">
        <f>IF(A50="","",SUMIF('Movimentações'!$C$2:$C$111,A50,'Movimentações'!$F$2:$F$111))</f>
        <v/>
      </c>
      <c r="L50" s="6">
        <f>IF(A50="","",SUMIF('Movimentações'!$C$2:$C$111,A50,'Movimentações'!$G$2:$G$111))</f>
        <v/>
      </c>
      <c r="M50" s="6">
        <f>IF(A50="","",G50+K50-L50)</f>
        <v/>
      </c>
      <c r="N50" s="23">
        <f>IF(A50="","",M50*I50)</f>
        <v/>
      </c>
      <c r="O50" s="8">
        <f>IF(A50="","",IF(M50&lt;=0,"ESGOTADO",IF(M50&lt;=H50,"REPOR","NORMAL")))</f>
        <v/>
      </c>
      <c r="P50" s="30" t="n"/>
    </row>
    <row r="51">
      <c r="A51" s="2" t="n"/>
      <c r="B51" s="3" t="n"/>
      <c r="C51" s="3" t="n"/>
      <c r="D51" s="3" t="n"/>
      <c r="E51" s="3" t="n"/>
      <c r="F51" s="3" t="n"/>
      <c r="G51" s="4" t="n"/>
      <c r="H51" s="4" t="n"/>
      <c r="I51" s="22" t="n"/>
      <c r="J51" s="22" t="n"/>
      <c r="K51" s="10">
        <f>IF(A51="","",SUMIF('Movimentações'!$C$2:$C$111,A51,'Movimentações'!$F$2:$F$111))</f>
        <v/>
      </c>
      <c r="L51" s="10">
        <f>IF(A51="","",SUMIF('Movimentações'!$C$2:$C$111,A51,'Movimentações'!$G$2:$G$111))</f>
        <v/>
      </c>
      <c r="M51" s="10">
        <f>IF(A51="","",G51+K51-L51)</f>
        <v/>
      </c>
      <c r="N51" s="25">
        <f>IF(A51="","",M51*I51)</f>
        <v/>
      </c>
      <c r="O51" s="12">
        <f>IF(A51="","",IF(M51&lt;=0,"ESGOTADO",IF(M51&lt;=H51,"REPOR","NORMAL")))</f>
        <v/>
      </c>
      <c r="P51" s="30" t="n"/>
    </row>
    <row r="52">
      <c r="A52" s="2" t="n"/>
      <c r="B52" s="3" t="n"/>
      <c r="C52" s="3" t="n"/>
      <c r="D52" s="3" t="n"/>
      <c r="E52" s="3" t="n"/>
      <c r="F52" s="3" t="n"/>
      <c r="G52" s="4" t="n"/>
      <c r="H52" s="4" t="n"/>
      <c r="I52" s="22" t="n"/>
      <c r="J52" s="22" t="n"/>
      <c r="K52" s="6">
        <f>IF(A52="","",SUMIF('Movimentações'!$C$2:$C$111,A52,'Movimentações'!$F$2:$F$111))</f>
        <v/>
      </c>
      <c r="L52" s="6">
        <f>IF(A52="","",SUMIF('Movimentações'!$C$2:$C$111,A52,'Movimentações'!$G$2:$G$111))</f>
        <v/>
      </c>
      <c r="M52" s="6">
        <f>IF(A52="","",G52+K52-L52)</f>
        <v/>
      </c>
      <c r="N52" s="23">
        <f>IF(A52="","",M52*I52)</f>
        <v/>
      </c>
      <c r="O52" s="8">
        <f>IF(A52="","",IF(M52&lt;=0,"ESGOTADO",IF(M52&lt;=H52,"REPOR","NORMAL")))</f>
        <v/>
      </c>
      <c r="P52" s="30" t="n"/>
    </row>
    <row r="53">
      <c r="A53" s="2" t="n"/>
      <c r="B53" s="3" t="n"/>
      <c r="C53" s="3" t="n"/>
      <c r="D53" s="3" t="n"/>
      <c r="E53" s="3" t="n"/>
      <c r="F53" s="3" t="n"/>
      <c r="G53" s="4" t="n"/>
      <c r="H53" s="4" t="n"/>
      <c r="I53" s="22" t="n"/>
      <c r="J53" s="22" t="n"/>
      <c r="K53" s="10">
        <f>IF(A53="","",SUMIF('Movimentações'!$C$2:$C$111,A53,'Movimentações'!$F$2:$F$111))</f>
        <v/>
      </c>
      <c r="L53" s="10">
        <f>IF(A53="","",SUMIF('Movimentações'!$C$2:$C$111,A53,'Movimentações'!$G$2:$G$111))</f>
        <v/>
      </c>
      <c r="M53" s="10">
        <f>IF(A53="","",G53+K53-L53)</f>
        <v/>
      </c>
      <c r="N53" s="25">
        <f>IF(A53="","",M53*I53)</f>
        <v/>
      </c>
      <c r="O53" s="12">
        <f>IF(A53="","",IF(M53&lt;=0,"ESGOTADO",IF(M53&lt;=H53,"REPOR","NORMAL")))</f>
        <v/>
      </c>
      <c r="P53" s="30" t="n"/>
    </row>
    <row r="54">
      <c r="A54" s="2" t="n"/>
      <c r="B54" s="3" t="n"/>
      <c r="C54" s="3" t="n"/>
      <c r="D54" s="3" t="n"/>
      <c r="E54" s="3" t="n"/>
      <c r="F54" s="3" t="n"/>
      <c r="G54" s="4" t="n"/>
      <c r="H54" s="4" t="n"/>
      <c r="I54" s="22" t="n"/>
      <c r="J54" s="22" t="n"/>
      <c r="K54" s="6">
        <f>IF(A54="","",SUMIF('Movimentações'!$C$2:$C$111,A54,'Movimentações'!$F$2:$F$111))</f>
        <v/>
      </c>
      <c r="L54" s="6">
        <f>IF(A54="","",SUMIF('Movimentações'!$C$2:$C$111,A54,'Movimentações'!$G$2:$G$111))</f>
        <v/>
      </c>
      <c r="M54" s="6">
        <f>IF(A54="","",G54+K54-L54)</f>
        <v/>
      </c>
      <c r="N54" s="23">
        <f>IF(A54="","",M54*I54)</f>
        <v/>
      </c>
      <c r="O54" s="8">
        <f>IF(A54="","",IF(M54&lt;=0,"ESGOTADO",IF(M54&lt;=H54,"REPOR","NORMAL")))</f>
        <v/>
      </c>
      <c r="P54" s="30" t="n"/>
    </row>
    <row r="55">
      <c r="A55" s="2" t="n"/>
      <c r="B55" s="3" t="n"/>
      <c r="C55" s="3" t="n"/>
      <c r="D55" s="3" t="n"/>
      <c r="E55" s="3" t="n"/>
      <c r="F55" s="3" t="n"/>
      <c r="G55" s="4" t="n"/>
      <c r="H55" s="4" t="n"/>
      <c r="I55" s="22" t="n"/>
      <c r="J55" s="22" t="n"/>
      <c r="K55" s="10">
        <f>IF(A55="","",SUMIF('Movimentações'!$C$2:$C$111,A55,'Movimentações'!$F$2:$F$111))</f>
        <v/>
      </c>
      <c r="L55" s="10">
        <f>IF(A55="","",SUMIF('Movimentações'!$C$2:$C$111,A55,'Movimentações'!$G$2:$G$111))</f>
        <v/>
      </c>
      <c r="M55" s="10">
        <f>IF(A55="","",G55+K55-L55)</f>
        <v/>
      </c>
      <c r="N55" s="25">
        <f>IF(A55="","",M55*I55)</f>
        <v/>
      </c>
      <c r="O55" s="12">
        <f>IF(A55="","",IF(M55&lt;=0,"ESGOTADO",IF(M55&lt;=H55,"REPOR","NORMAL")))</f>
        <v/>
      </c>
      <c r="P55" s="30" t="n"/>
    </row>
    <row r="56">
      <c r="A56" s="2" t="n"/>
      <c r="B56" s="3" t="n"/>
      <c r="C56" s="3" t="n"/>
      <c r="D56" s="3" t="n"/>
      <c r="E56" s="3" t="n"/>
      <c r="F56" s="3" t="n"/>
      <c r="G56" s="4" t="n"/>
      <c r="H56" s="4" t="n"/>
      <c r="I56" s="22" t="n"/>
      <c r="J56" s="22" t="n"/>
      <c r="K56" s="6">
        <f>IF(A56="","",SUMIF('Movimentações'!$C$2:$C$111,A56,'Movimentações'!$F$2:$F$111))</f>
        <v/>
      </c>
      <c r="L56" s="6">
        <f>IF(A56="","",SUMIF('Movimentações'!$C$2:$C$111,A56,'Movimentações'!$G$2:$G$111))</f>
        <v/>
      </c>
      <c r="M56" s="6">
        <f>IF(A56="","",G56+K56-L56)</f>
        <v/>
      </c>
      <c r="N56" s="23">
        <f>IF(A56="","",M56*I56)</f>
        <v/>
      </c>
      <c r="O56" s="8">
        <f>IF(A56="","",IF(M56&lt;=0,"ESGOTADO",IF(M56&lt;=H56,"REPOR","NORMAL")))</f>
        <v/>
      </c>
      <c r="P56" s="30" t="n"/>
    </row>
    <row r="57">
      <c r="A57" s="2" t="n"/>
      <c r="B57" s="3" t="n"/>
      <c r="C57" s="3" t="n"/>
      <c r="D57" s="3" t="n"/>
      <c r="E57" s="3" t="n"/>
      <c r="F57" s="3" t="n"/>
      <c r="G57" s="4" t="n"/>
      <c r="H57" s="4" t="n"/>
      <c r="I57" s="22" t="n"/>
      <c r="J57" s="22" t="n"/>
      <c r="K57" s="10">
        <f>IF(A57="","",SUMIF('Movimentações'!$C$2:$C$111,A57,'Movimentações'!$F$2:$F$111))</f>
        <v/>
      </c>
      <c r="L57" s="10">
        <f>IF(A57="","",SUMIF('Movimentações'!$C$2:$C$111,A57,'Movimentações'!$G$2:$G$111))</f>
        <v/>
      </c>
      <c r="M57" s="10">
        <f>IF(A57="","",G57+K57-L57)</f>
        <v/>
      </c>
      <c r="N57" s="25">
        <f>IF(A57="","",M57*I57)</f>
        <v/>
      </c>
      <c r="O57" s="12">
        <f>IF(A57="","",IF(M57&lt;=0,"ESGOTADO",IF(M57&lt;=H57,"REPOR","NORMAL")))</f>
        <v/>
      </c>
      <c r="P57" s="30" t="n"/>
    </row>
    <row r="58">
      <c r="A58" s="2" t="n"/>
      <c r="B58" s="3" t="n"/>
      <c r="C58" s="3" t="n"/>
      <c r="D58" s="3" t="n"/>
      <c r="E58" s="3" t="n"/>
      <c r="F58" s="3" t="n"/>
      <c r="G58" s="4" t="n"/>
      <c r="H58" s="4" t="n"/>
      <c r="I58" s="22" t="n"/>
      <c r="J58" s="22" t="n"/>
      <c r="K58" s="6">
        <f>IF(A58="","",SUMIF('Movimentações'!$C$2:$C$111,A58,'Movimentações'!$F$2:$F$111))</f>
        <v/>
      </c>
      <c r="L58" s="6">
        <f>IF(A58="","",SUMIF('Movimentações'!$C$2:$C$111,A58,'Movimentações'!$G$2:$G$111))</f>
        <v/>
      </c>
      <c r="M58" s="6">
        <f>IF(A58="","",G58+K58-L58)</f>
        <v/>
      </c>
      <c r="N58" s="23">
        <f>IF(A58="","",M58*I58)</f>
        <v/>
      </c>
      <c r="O58" s="8">
        <f>IF(A58="","",IF(M58&lt;=0,"ESGOTADO",IF(M58&lt;=H58,"REPOR","NORMAL")))</f>
        <v/>
      </c>
      <c r="P58" s="30" t="n"/>
    </row>
    <row r="59">
      <c r="A59" s="2" t="n"/>
      <c r="B59" s="3" t="n"/>
      <c r="C59" s="3" t="n"/>
      <c r="D59" s="3" t="n"/>
      <c r="E59" s="3" t="n"/>
      <c r="F59" s="3" t="n"/>
      <c r="G59" s="4" t="n"/>
      <c r="H59" s="4" t="n"/>
      <c r="I59" s="22" t="n"/>
      <c r="J59" s="22" t="n"/>
      <c r="K59" s="10">
        <f>IF(A59="","",SUMIF('Movimentações'!$C$2:$C$111,A59,'Movimentações'!$F$2:$F$111))</f>
        <v/>
      </c>
      <c r="L59" s="10">
        <f>IF(A59="","",SUMIF('Movimentações'!$C$2:$C$111,A59,'Movimentações'!$G$2:$G$111))</f>
        <v/>
      </c>
      <c r="M59" s="10">
        <f>IF(A59="","",G59+K59-L59)</f>
        <v/>
      </c>
      <c r="N59" s="25">
        <f>IF(A59="","",M59*I59)</f>
        <v/>
      </c>
      <c r="O59" s="12">
        <f>IF(A59="","",IF(M59&lt;=0,"ESGOTADO",IF(M59&lt;=H59,"REPOR","NORMAL")))</f>
        <v/>
      </c>
      <c r="P59" s="30" t="n"/>
    </row>
    <row r="60">
      <c r="A60" s="2" t="n"/>
      <c r="B60" s="3" t="n"/>
      <c r="C60" s="3" t="n"/>
      <c r="D60" s="3" t="n"/>
      <c r="E60" s="3" t="n"/>
      <c r="F60" s="3" t="n"/>
      <c r="G60" s="4" t="n"/>
      <c r="H60" s="4" t="n"/>
      <c r="I60" s="22" t="n"/>
      <c r="J60" s="22" t="n"/>
      <c r="K60" s="6">
        <f>IF(A60="","",SUMIF('Movimentações'!$C$2:$C$111,A60,'Movimentações'!$F$2:$F$111))</f>
        <v/>
      </c>
      <c r="L60" s="6">
        <f>IF(A60="","",SUMIF('Movimentações'!$C$2:$C$111,A60,'Movimentações'!$G$2:$G$111))</f>
        <v/>
      </c>
      <c r="M60" s="6">
        <f>IF(A60="","",G60+K60-L60)</f>
        <v/>
      </c>
      <c r="N60" s="23">
        <f>IF(A60="","",M60*I60)</f>
        <v/>
      </c>
      <c r="O60" s="8">
        <f>IF(A60="","",IF(M60&lt;=0,"ESGOTADO",IF(M60&lt;=H60,"REPOR","NORMAL")))</f>
        <v/>
      </c>
      <c r="P60" s="30" t="n"/>
    </row>
    <row r="61">
      <c r="A61" s="2" t="n"/>
      <c r="B61" s="3" t="n"/>
      <c r="C61" s="3" t="n"/>
      <c r="D61" s="3" t="n"/>
      <c r="E61" s="3" t="n"/>
      <c r="F61" s="3" t="n"/>
      <c r="G61" s="4" t="n"/>
      <c r="H61" s="4" t="n"/>
      <c r="I61" s="22" t="n"/>
      <c r="J61" s="22" t="n"/>
      <c r="K61" s="10">
        <f>IF(A61="","",SUMIF('Movimentações'!$C$2:$C$111,A61,'Movimentações'!$F$2:$F$111))</f>
        <v/>
      </c>
      <c r="L61" s="10">
        <f>IF(A61="","",SUMIF('Movimentações'!$C$2:$C$111,A61,'Movimentações'!$G$2:$G$111))</f>
        <v/>
      </c>
      <c r="M61" s="10">
        <f>IF(A61="","",G61+K61-L61)</f>
        <v/>
      </c>
      <c r="N61" s="25">
        <f>IF(A61="","",M61*I61)</f>
        <v/>
      </c>
      <c r="O61" s="12">
        <f>IF(A61="","",IF(M61&lt;=0,"ESGOTADO",IF(M61&lt;=H61,"REPOR","NORMAL")))</f>
        <v/>
      </c>
      <c r="P61" s="30" t="n"/>
    </row>
    <row r="62">
      <c r="A62" s="2" t="n"/>
      <c r="B62" s="3" t="n"/>
      <c r="C62" s="3" t="n"/>
      <c r="D62" s="3" t="n"/>
      <c r="E62" s="3" t="n"/>
      <c r="F62" s="3" t="n"/>
      <c r="G62" s="4" t="n"/>
      <c r="H62" s="4" t="n"/>
      <c r="I62" s="22" t="n"/>
      <c r="J62" s="22" t="n"/>
      <c r="K62" s="6">
        <f>IF(A62="","",SUMIF('Movimentações'!$C$2:$C$111,A62,'Movimentações'!$F$2:$F$111))</f>
        <v/>
      </c>
      <c r="L62" s="6">
        <f>IF(A62="","",SUMIF('Movimentações'!$C$2:$C$111,A62,'Movimentações'!$G$2:$G$111))</f>
        <v/>
      </c>
      <c r="M62" s="6">
        <f>IF(A62="","",G62+K62-L62)</f>
        <v/>
      </c>
      <c r="N62" s="23">
        <f>IF(A62="","",M62*I62)</f>
        <v/>
      </c>
      <c r="O62" s="8">
        <f>IF(A62="","",IF(M62&lt;=0,"ESGOTADO",IF(M62&lt;=H62,"REPOR","NORMAL")))</f>
        <v/>
      </c>
      <c r="P62" s="30" t="n"/>
    </row>
    <row r="63">
      <c r="A63" s="2" t="n"/>
      <c r="B63" s="3" t="n"/>
      <c r="C63" s="3" t="n"/>
      <c r="D63" s="3" t="n"/>
      <c r="E63" s="3" t="n"/>
      <c r="F63" s="3" t="n"/>
      <c r="G63" s="4" t="n"/>
      <c r="H63" s="4" t="n"/>
      <c r="I63" s="22" t="n"/>
      <c r="J63" s="22" t="n"/>
      <c r="K63" s="10">
        <f>IF(A63="","",SUMIF('Movimentações'!$C$2:$C$111,A63,'Movimentações'!$F$2:$F$111))</f>
        <v/>
      </c>
      <c r="L63" s="10">
        <f>IF(A63="","",SUMIF('Movimentações'!$C$2:$C$111,A63,'Movimentações'!$G$2:$G$111))</f>
        <v/>
      </c>
      <c r="M63" s="10">
        <f>IF(A63="","",G63+K63-L63)</f>
        <v/>
      </c>
      <c r="N63" s="25">
        <f>IF(A63="","",M63*I63)</f>
        <v/>
      </c>
      <c r="O63" s="12">
        <f>IF(A63="","",IF(M63&lt;=0,"ESGOTADO",IF(M63&lt;=H63,"REPOR","NORMAL")))</f>
        <v/>
      </c>
      <c r="P63" s="30" t="n"/>
    </row>
    <row r="64">
      <c r="A64" s="2" t="n"/>
      <c r="B64" s="3" t="n"/>
      <c r="C64" s="3" t="n"/>
      <c r="D64" s="3" t="n"/>
      <c r="E64" s="3" t="n"/>
      <c r="F64" s="3" t="n"/>
      <c r="G64" s="4" t="n"/>
      <c r="H64" s="4" t="n"/>
      <c r="I64" s="22" t="n"/>
      <c r="J64" s="22" t="n"/>
      <c r="K64" s="6">
        <f>IF(A64="","",SUMIF('Movimentações'!$C$2:$C$111,A64,'Movimentações'!$F$2:$F$111))</f>
        <v/>
      </c>
      <c r="L64" s="6">
        <f>IF(A64="","",SUMIF('Movimentações'!$C$2:$C$111,A64,'Movimentações'!$G$2:$G$111))</f>
        <v/>
      </c>
      <c r="M64" s="6">
        <f>IF(A64="","",G64+K64-L64)</f>
        <v/>
      </c>
      <c r="N64" s="23">
        <f>IF(A64="","",M64*I64)</f>
        <v/>
      </c>
      <c r="O64" s="8">
        <f>IF(A64="","",IF(M64&lt;=0,"ESGOTADO",IF(M64&lt;=H64,"REPOR","NORMAL")))</f>
        <v/>
      </c>
      <c r="P64" s="30" t="n"/>
    </row>
    <row r="65">
      <c r="A65" s="2" t="n"/>
      <c r="B65" s="3" t="n"/>
      <c r="C65" s="3" t="n"/>
      <c r="D65" s="3" t="n"/>
      <c r="E65" s="3" t="n"/>
      <c r="F65" s="3" t="n"/>
      <c r="G65" s="4" t="n"/>
      <c r="H65" s="4" t="n"/>
      <c r="I65" s="22" t="n"/>
      <c r="J65" s="22" t="n"/>
      <c r="K65" s="10">
        <f>IF(A65="","",SUMIF('Movimentações'!$C$2:$C$111,A65,'Movimentações'!$F$2:$F$111))</f>
        <v/>
      </c>
      <c r="L65" s="10">
        <f>IF(A65="","",SUMIF('Movimentações'!$C$2:$C$111,A65,'Movimentações'!$G$2:$G$111))</f>
        <v/>
      </c>
      <c r="M65" s="10">
        <f>IF(A65="","",G65+K65-L65)</f>
        <v/>
      </c>
      <c r="N65" s="25">
        <f>IF(A65="","",M65*I65)</f>
        <v/>
      </c>
      <c r="O65" s="12">
        <f>IF(A65="","",IF(M65&lt;=0,"ESGOTADO",IF(M65&lt;=H65,"REPOR","NORMAL")))</f>
        <v/>
      </c>
      <c r="P65" s="30" t="n"/>
    </row>
    <row r="66">
      <c r="A66" s="2" t="n"/>
      <c r="B66" s="3" t="n"/>
      <c r="C66" s="3" t="n"/>
      <c r="D66" s="3" t="n"/>
      <c r="E66" s="3" t="n"/>
      <c r="F66" s="3" t="n"/>
      <c r="G66" s="4" t="n"/>
      <c r="H66" s="4" t="n"/>
      <c r="I66" s="22" t="n"/>
      <c r="J66" s="22" t="n"/>
      <c r="K66" s="6">
        <f>IF(A66="","",SUMIF('Movimentações'!$C$2:$C$111,A66,'Movimentações'!$F$2:$F$111))</f>
        <v/>
      </c>
      <c r="L66" s="6">
        <f>IF(A66="","",SUMIF('Movimentações'!$C$2:$C$111,A66,'Movimentações'!$G$2:$G$111))</f>
        <v/>
      </c>
      <c r="M66" s="6">
        <f>IF(A66="","",G66+K66-L66)</f>
        <v/>
      </c>
      <c r="N66" s="23">
        <f>IF(A66="","",M66*I66)</f>
        <v/>
      </c>
      <c r="O66" s="8">
        <f>IF(A66="","",IF(M66&lt;=0,"ESGOTADO",IF(M66&lt;=H66,"REPOR","NORMAL")))</f>
        <v/>
      </c>
      <c r="P66" s="30" t="n"/>
    </row>
    <row r="67">
      <c r="A67" s="2" t="n"/>
      <c r="B67" s="3" t="n"/>
      <c r="C67" s="3" t="n"/>
      <c r="D67" s="3" t="n"/>
      <c r="E67" s="3" t="n"/>
      <c r="F67" s="3" t="n"/>
      <c r="G67" s="4" t="n"/>
      <c r="H67" s="4" t="n"/>
      <c r="I67" s="22" t="n"/>
      <c r="J67" s="22" t="n"/>
      <c r="K67" s="10">
        <f>IF(A67="","",SUMIF('Movimentações'!$C$2:$C$111,A67,'Movimentações'!$F$2:$F$111))</f>
        <v/>
      </c>
      <c r="L67" s="10">
        <f>IF(A67="","",SUMIF('Movimentações'!$C$2:$C$111,A67,'Movimentações'!$G$2:$G$111))</f>
        <v/>
      </c>
      <c r="M67" s="10">
        <f>IF(A67="","",G67+K67-L67)</f>
        <v/>
      </c>
      <c r="N67" s="25">
        <f>IF(A67="","",M67*I67)</f>
        <v/>
      </c>
      <c r="O67" s="12">
        <f>IF(A67="","",IF(M67&lt;=0,"ESGOTADO",IF(M67&lt;=H67,"REPOR","NORMAL")))</f>
        <v/>
      </c>
      <c r="P67" s="30" t="n"/>
    </row>
    <row r="68">
      <c r="A68" s="2" t="n"/>
      <c r="B68" s="3" t="n"/>
      <c r="C68" s="3" t="n"/>
      <c r="D68" s="3" t="n"/>
      <c r="E68" s="3" t="n"/>
      <c r="F68" s="3" t="n"/>
      <c r="G68" s="4" t="n"/>
      <c r="H68" s="4" t="n"/>
      <c r="I68" s="22" t="n"/>
      <c r="J68" s="22" t="n"/>
      <c r="K68" s="6">
        <f>IF(A68="","",SUMIF('Movimentações'!$C$2:$C$111,A68,'Movimentações'!$F$2:$F$111))</f>
        <v/>
      </c>
      <c r="L68" s="6">
        <f>IF(A68="","",SUMIF('Movimentações'!$C$2:$C$111,A68,'Movimentações'!$G$2:$G$111))</f>
        <v/>
      </c>
      <c r="M68" s="6">
        <f>IF(A68="","",G68+K68-L68)</f>
        <v/>
      </c>
      <c r="N68" s="23">
        <f>IF(A68="","",M68*I68)</f>
        <v/>
      </c>
      <c r="O68" s="8">
        <f>IF(A68="","",IF(M68&lt;=0,"ESGOTADO",IF(M68&lt;=H68,"REPOR","NORMAL")))</f>
        <v/>
      </c>
      <c r="P68" s="30" t="n"/>
    </row>
    <row r="69">
      <c r="A69" s="2" t="n"/>
      <c r="B69" s="3" t="n"/>
      <c r="C69" s="3" t="n"/>
      <c r="D69" s="3" t="n"/>
      <c r="E69" s="3" t="n"/>
      <c r="F69" s="3" t="n"/>
      <c r="G69" s="4" t="n"/>
      <c r="H69" s="4" t="n"/>
      <c r="I69" s="22" t="n"/>
      <c r="J69" s="22" t="n"/>
      <c r="K69" s="10">
        <f>IF(A69="","",SUMIF('Movimentações'!$C$2:$C$111,A69,'Movimentações'!$F$2:$F$111))</f>
        <v/>
      </c>
      <c r="L69" s="10">
        <f>IF(A69="","",SUMIF('Movimentações'!$C$2:$C$111,A69,'Movimentações'!$G$2:$G$111))</f>
        <v/>
      </c>
      <c r="M69" s="10">
        <f>IF(A69="","",G69+K69-L69)</f>
        <v/>
      </c>
      <c r="N69" s="25">
        <f>IF(A69="","",M69*I69)</f>
        <v/>
      </c>
      <c r="O69" s="12">
        <f>IF(A69="","",IF(M69&lt;=0,"ESGOTADO",IF(M69&lt;=H69,"REPOR","NORMAL")))</f>
        <v/>
      </c>
      <c r="P69" s="30" t="n"/>
    </row>
    <row r="70">
      <c r="A70" s="2" t="n"/>
      <c r="B70" s="3" t="n"/>
      <c r="C70" s="3" t="n"/>
      <c r="D70" s="3" t="n"/>
      <c r="E70" s="3" t="n"/>
      <c r="F70" s="3" t="n"/>
      <c r="G70" s="4" t="n"/>
      <c r="H70" s="4" t="n"/>
      <c r="I70" s="22" t="n"/>
      <c r="J70" s="22" t="n"/>
      <c r="K70" s="6">
        <f>IF(A70="","",SUMIF('Movimentações'!$C$2:$C$111,A70,'Movimentações'!$F$2:$F$111))</f>
        <v/>
      </c>
      <c r="L70" s="6">
        <f>IF(A70="","",SUMIF('Movimentações'!$C$2:$C$111,A70,'Movimentações'!$G$2:$G$111))</f>
        <v/>
      </c>
      <c r="M70" s="6">
        <f>IF(A70="","",G70+K70-L70)</f>
        <v/>
      </c>
      <c r="N70" s="23">
        <f>IF(A70="","",M70*I70)</f>
        <v/>
      </c>
      <c r="O70" s="8">
        <f>IF(A70="","",IF(M70&lt;=0,"ESGOTADO",IF(M70&lt;=H70,"REPOR","NORMAL")))</f>
        <v/>
      </c>
      <c r="P70" s="30" t="n"/>
    </row>
    <row r="71">
      <c r="A71" s="2" t="n"/>
      <c r="B71" s="3" t="n"/>
      <c r="C71" s="3" t="n"/>
      <c r="D71" s="3" t="n"/>
      <c r="E71" s="3" t="n"/>
      <c r="F71" s="3" t="n"/>
      <c r="G71" s="4" t="n"/>
      <c r="H71" s="4" t="n"/>
      <c r="I71" s="22" t="n"/>
      <c r="J71" s="22" t="n"/>
      <c r="K71" s="10">
        <f>IF(A71="","",SUMIF('Movimentações'!$C$2:$C$111,A71,'Movimentações'!$F$2:$F$111))</f>
        <v/>
      </c>
      <c r="L71" s="10">
        <f>IF(A71="","",SUMIF('Movimentações'!$C$2:$C$111,A71,'Movimentações'!$G$2:$G$111))</f>
        <v/>
      </c>
      <c r="M71" s="10">
        <f>IF(A71="","",G71+K71-L71)</f>
        <v/>
      </c>
      <c r="N71" s="25">
        <f>IF(A71="","",M71*I71)</f>
        <v/>
      </c>
      <c r="O71" s="12">
        <f>IF(A71="","",IF(M71&lt;=0,"ESGOTADO",IF(M71&lt;=H71,"REPOR","NORMAL")))</f>
        <v/>
      </c>
      <c r="P71" s="30" t="n"/>
    </row>
    <row r="72">
      <c r="A72" s="2" t="n"/>
      <c r="B72" s="3" t="n"/>
      <c r="C72" s="3" t="n"/>
      <c r="D72" s="3" t="n"/>
      <c r="E72" s="3" t="n"/>
      <c r="F72" s="3" t="n"/>
      <c r="G72" s="4" t="n"/>
      <c r="H72" s="4" t="n"/>
      <c r="I72" s="22" t="n"/>
      <c r="J72" s="22" t="n"/>
      <c r="K72" s="6">
        <f>IF(A72="","",SUMIF('Movimentações'!$C$2:$C$111,A72,'Movimentações'!$F$2:$F$111))</f>
        <v/>
      </c>
      <c r="L72" s="6">
        <f>IF(A72="","",SUMIF('Movimentações'!$C$2:$C$111,A72,'Movimentações'!$G$2:$G$111))</f>
        <v/>
      </c>
      <c r="M72" s="6">
        <f>IF(A72="","",G72+K72-L72)</f>
        <v/>
      </c>
      <c r="N72" s="23">
        <f>IF(A72="","",M72*I72)</f>
        <v/>
      </c>
      <c r="O72" s="8">
        <f>IF(A72="","",IF(M72&lt;=0,"ESGOTADO",IF(M72&lt;=H72,"REPOR","NORMAL")))</f>
        <v/>
      </c>
      <c r="P72" s="30" t="n"/>
    </row>
    <row r="73">
      <c r="A73" s="2" t="n"/>
      <c r="B73" s="3" t="n"/>
      <c r="C73" s="3" t="n"/>
      <c r="D73" s="3" t="n"/>
      <c r="E73" s="3" t="n"/>
      <c r="F73" s="3" t="n"/>
      <c r="G73" s="4" t="n"/>
      <c r="H73" s="4" t="n"/>
      <c r="I73" s="22" t="n"/>
      <c r="J73" s="22" t="n"/>
      <c r="K73" s="10">
        <f>IF(A73="","",SUMIF('Movimentações'!$C$2:$C$111,A73,'Movimentações'!$F$2:$F$111))</f>
        <v/>
      </c>
      <c r="L73" s="10">
        <f>IF(A73="","",SUMIF('Movimentações'!$C$2:$C$111,A73,'Movimentações'!$G$2:$G$111))</f>
        <v/>
      </c>
      <c r="M73" s="10">
        <f>IF(A73="","",G73+K73-L73)</f>
        <v/>
      </c>
      <c r="N73" s="25">
        <f>IF(A73="","",M73*I73)</f>
        <v/>
      </c>
      <c r="O73" s="12">
        <f>IF(A73="","",IF(M73&lt;=0,"ESGOTADO",IF(M73&lt;=H73,"REPOR","NORMAL")))</f>
        <v/>
      </c>
      <c r="P73" s="30" t="n"/>
    </row>
    <row r="74">
      <c r="A74" s="2" t="n"/>
      <c r="B74" s="3" t="n"/>
      <c r="C74" s="3" t="n"/>
      <c r="D74" s="3" t="n"/>
      <c r="E74" s="3" t="n"/>
      <c r="F74" s="3" t="n"/>
      <c r="G74" s="4" t="n"/>
      <c r="H74" s="4" t="n"/>
      <c r="I74" s="22" t="n"/>
      <c r="J74" s="22" t="n"/>
      <c r="K74" s="6">
        <f>IF(A74="","",SUMIF('Movimentações'!$C$2:$C$111,A74,'Movimentações'!$F$2:$F$111))</f>
        <v/>
      </c>
      <c r="L74" s="6">
        <f>IF(A74="","",SUMIF('Movimentações'!$C$2:$C$111,A74,'Movimentações'!$G$2:$G$111))</f>
        <v/>
      </c>
      <c r="M74" s="6">
        <f>IF(A74="","",G74+K74-L74)</f>
        <v/>
      </c>
      <c r="N74" s="23">
        <f>IF(A74="","",M74*I74)</f>
        <v/>
      </c>
      <c r="O74" s="8">
        <f>IF(A74="","",IF(M74&lt;=0,"ESGOTADO",IF(M74&lt;=H74,"REPOR","NORMAL")))</f>
        <v/>
      </c>
      <c r="P74" s="30" t="n"/>
    </row>
    <row r="75">
      <c r="A75" s="2" t="n"/>
      <c r="B75" s="3" t="n"/>
      <c r="C75" s="3" t="n"/>
      <c r="D75" s="3" t="n"/>
      <c r="E75" s="3" t="n"/>
      <c r="F75" s="3" t="n"/>
      <c r="G75" s="4" t="n"/>
      <c r="H75" s="4" t="n"/>
      <c r="I75" s="22" t="n"/>
      <c r="J75" s="22" t="n"/>
      <c r="K75" s="10">
        <f>IF(A75="","",SUMIF('Movimentações'!$C$2:$C$111,A75,'Movimentações'!$F$2:$F$111))</f>
        <v/>
      </c>
      <c r="L75" s="10">
        <f>IF(A75="","",SUMIF('Movimentações'!$C$2:$C$111,A75,'Movimentações'!$G$2:$G$111))</f>
        <v/>
      </c>
      <c r="M75" s="10">
        <f>IF(A75="","",G75+K75-L75)</f>
        <v/>
      </c>
      <c r="N75" s="25">
        <f>IF(A75="","",M75*I75)</f>
        <v/>
      </c>
      <c r="O75" s="12">
        <f>IF(A75="","",IF(M75&lt;=0,"ESGOTADO",IF(M75&lt;=H75,"REPOR","NORMAL")))</f>
        <v/>
      </c>
      <c r="P75" s="30" t="n"/>
    </row>
    <row r="76">
      <c r="A76" s="2" t="n"/>
      <c r="B76" s="3" t="n"/>
      <c r="C76" s="3" t="n"/>
      <c r="D76" s="3" t="n"/>
      <c r="E76" s="3" t="n"/>
      <c r="F76" s="3" t="n"/>
      <c r="G76" s="4" t="n"/>
      <c r="H76" s="4" t="n"/>
      <c r="I76" s="22" t="n"/>
      <c r="J76" s="22" t="n"/>
      <c r="K76" s="6">
        <f>IF(A76="","",SUMIF('Movimentações'!$C$2:$C$111,A76,'Movimentações'!$F$2:$F$111))</f>
        <v/>
      </c>
      <c r="L76" s="6">
        <f>IF(A76="","",SUMIF('Movimentações'!$C$2:$C$111,A76,'Movimentações'!$G$2:$G$111))</f>
        <v/>
      </c>
      <c r="M76" s="6">
        <f>IF(A76="","",G76+K76-L76)</f>
        <v/>
      </c>
      <c r="N76" s="23">
        <f>IF(A76="","",M76*I76)</f>
        <v/>
      </c>
      <c r="O76" s="8">
        <f>IF(A76="","",IF(M76&lt;=0,"ESGOTADO",IF(M76&lt;=H76,"REPOR","NORMAL")))</f>
        <v/>
      </c>
      <c r="P76" s="30" t="n"/>
    </row>
    <row r="77">
      <c r="A77" s="2" t="n"/>
      <c r="B77" s="3" t="n"/>
      <c r="C77" s="3" t="n"/>
      <c r="D77" s="3" t="n"/>
      <c r="E77" s="3" t="n"/>
      <c r="F77" s="3" t="n"/>
      <c r="G77" s="4" t="n"/>
      <c r="H77" s="4" t="n"/>
      <c r="I77" s="22" t="n"/>
      <c r="J77" s="22" t="n"/>
      <c r="K77" s="10">
        <f>IF(A77="","",SUMIF('Movimentações'!$C$2:$C$111,A77,'Movimentações'!$F$2:$F$111))</f>
        <v/>
      </c>
      <c r="L77" s="10">
        <f>IF(A77="","",SUMIF('Movimentações'!$C$2:$C$111,A77,'Movimentações'!$G$2:$G$111))</f>
        <v/>
      </c>
      <c r="M77" s="10">
        <f>IF(A77="","",G77+K77-L77)</f>
        <v/>
      </c>
      <c r="N77" s="25">
        <f>IF(A77="","",M77*I77)</f>
        <v/>
      </c>
      <c r="O77" s="12">
        <f>IF(A77="","",IF(M77&lt;=0,"ESGOTADO",IF(M77&lt;=H77,"REPOR","NORMAL")))</f>
        <v/>
      </c>
      <c r="P77" s="30" t="n"/>
    </row>
    <row r="78">
      <c r="A78" s="2" t="n"/>
      <c r="B78" s="3" t="n"/>
      <c r="C78" s="3" t="n"/>
      <c r="D78" s="3" t="n"/>
      <c r="E78" s="3" t="n"/>
      <c r="F78" s="3" t="n"/>
      <c r="G78" s="4" t="n"/>
      <c r="H78" s="4" t="n"/>
      <c r="I78" s="22" t="n"/>
      <c r="J78" s="22" t="n"/>
      <c r="K78" s="6">
        <f>IF(A78="","",SUMIF('Movimentações'!$C$2:$C$111,A78,'Movimentações'!$F$2:$F$111))</f>
        <v/>
      </c>
      <c r="L78" s="6">
        <f>IF(A78="","",SUMIF('Movimentações'!$C$2:$C$111,A78,'Movimentações'!$G$2:$G$111))</f>
        <v/>
      </c>
      <c r="M78" s="6">
        <f>IF(A78="","",G78+K78-L78)</f>
        <v/>
      </c>
      <c r="N78" s="23">
        <f>IF(A78="","",M78*I78)</f>
        <v/>
      </c>
      <c r="O78" s="8">
        <f>IF(A78="","",IF(M78&lt;=0,"ESGOTADO",IF(M78&lt;=H78,"REPOR","NORMAL")))</f>
        <v/>
      </c>
      <c r="P78" s="30" t="n"/>
    </row>
    <row r="79">
      <c r="A79" s="2" t="n"/>
      <c r="B79" s="3" t="n"/>
      <c r="C79" s="3" t="n"/>
      <c r="D79" s="3" t="n"/>
      <c r="E79" s="3" t="n"/>
      <c r="F79" s="3" t="n"/>
      <c r="G79" s="4" t="n"/>
      <c r="H79" s="4" t="n"/>
      <c r="I79" s="22" t="n"/>
      <c r="J79" s="22" t="n"/>
      <c r="K79" s="10">
        <f>IF(A79="","",SUMIF('Movimentações'!$C$2:$C$111,A79,'Movimentações'!$F$2:$F$111))</f>
        <v/>
      </c>
      <c r="L79" s="10">
        <f>IF(A79="","",SUMIF('Movimentações'!$C$2:$C$111,A79,'Movimentações'!$G$2:$G$111))</f>
        <v/>
      </c>
      <c r="M79" s="10">
        <f>IF(A79="","",G79+K79-L79)</f>
        <v/>
      </c>
      <c r="N79" s="25">
        <f>IF(A79="","",M79*I79)</f>
        <v/>
      </c>
      <c r="O79" s="12">
        <f>IF(A79="","",IF(M79&lt;=0,"ESGOTADO",IF(M79&lt;=H79,"REPOR","NORMAL")))</f>
        <v/>
      </c>
      <c r="P79" s="30" t="n"/>
    </row>
    <row r="80">
      <c r="A80" s="2" t="n"/>
      <c r="B80" s="3" t="n"/>
      <c r="C80" s="3" t="n"/>
      <c r="D80" s="3" t="n"/>
      <c r="E80" s="3" t="n"/>
      <c r="F80" s="3" t="n"/>
      <c r="G80" s="4" t="n"/>
      <c r="H80" s="4" t="n"/>
      <c r="I80" s="22" t="n"/>
      <c r="J80" s="22" t="n"/>
      <c r="K80" s="6">
        <f>IF(A80="","",SUMIF('Movimentações'!$C$2:$C$111,A80,'Movimentações'!$F$2:$F$111))</f>
        <v/>
      </c>
      <c r="L80" s="6">
        <f>IF(A80="","",SUMIF('Movimentações'!$C$2:$C$111,A80,'Movimentações'!$G$2:$G$111))</f>
        <v/>
      </c>
      <c r="M80" s="6">
        <f>IF(A80="","",G80+K80-L80)</f>
        <v/>
      </c>
      <c r="N80" s="23">
        <f>IF(A80="","",M80*I80)</f>
        <v/>
      </c>
      <c r="O80" s="8">
        <f>IF(A80="","",IF(M80&lt;=0,"ESGOTADO",IF(M80&lt;=H80,"REPOR","NORMAL")))</f>
        <v/>
      </c>
      <c r="P80" s="30" t="n"/>
    </row>
    <row r="81">
      <c r="A81" s="2" t="n"/>
      <c r="B81" s="3" t="n"/>
      <c r="C81" s="3" t="n"/>
      <c r="D81" s="3" t="n"/>
      <c r="E81" s="3" t="n"/>
      <c r="F81" s="3" t="n"/>
      <c r="G81" s="4" t="n"/>
      <c r="H81" s="4" t="n"/>
      <c r="I81" s="22" t="n"/>
      <c r="J81" s="22" t="n"/>
      <c r="K81" s="10">
        <f>IF(A81="","",SUMIF('Movimentações'!$C$2:$C$111,A81,'Movimentações'!$F$2:$F$111))</f>
        <v/>
      </c>
      <c r="L81" s="10">
        <f>IF(A81="","",SUMIF('Movimentações'!$C$2:$C$111,A81,'Movimentações'!$G$2:$G$111))</f>
        <v/>
      </c>
      <c r="M81" s="10">
        <f>IF(A81="","",G81+K81-L81)</f>
        <v/>
      </c>
      <c r="N81" s="25">
        <f>IF(A81="","",M81*I81)</f>
        <v/>
      </c>
      <c r="O81" s="12">
        <f>IF(A81="","",IF(M81&lt;=0,"ESGOTADO",IF(M81&lt;=H81,"REPOR","NORMAL")))</f>
        <v/>
      </c>
      <c r="P81" s="30" t="n"/>
    </row>
    <row r="82">
      <c r="A82" s="2" t="n"/>
      <c r="B82" s="3" t="n"/>
      <c r="C82" s="3" t="n"/>
      <c r="D82" s="3" t="n"/>
      <c r="E82" s="3" t="n"/>
      <c r="F82" s="3" t="n"/>
      <c r="G82" s="4" t="n"/>
      <c r="H82" s="4" t="n"/>
      <c r="I82" s="22" t="n"/>
      <c r="J82" s="22" t="n"/>
      <c r="K82" s="6">
        <f>IF(A82="","",SUMIF('Movimentações'!$C$2:$C$111,A82,'Movimentações'!$F$2:$F$111))</f>
        <v/>
      </c>
      <c r="L82" s="6">
        <f>IF(A82="","",SUMIF('Movimentações'!$C$2:$C$111,A82,'Movimentações'!$G$2:$G$111))</f>
        <v/>
      </c>
      <c r="M82" s="6">
        <f>IF(A82="","",G82+K82-L82)</f>
        <v/>
      </c>
      <c r="N82" s="23">
        <f>IF(A82="","",M82*I82)</f>
        <v/>
      </c>
      <c r="O82" s="8">
        <f>IF(A82="","",IF(M82&lt;=0,"ESGOTADO",IF(M82&lt;=H82,"REPOR","NORMAL")))</f>
        <v/>
      </c>
      <c r="P82" s="30" t="n"/>
    </row>
    <row r="83">
      <c r="A83" s="2" t="n"/>
      <c r="B83" s="3" t="n"/>
      <c r="C83" s="3" t="n"/>
      <c r="D83" s="3" t="n"/>
      <c r="E83" s="3" t="n"/>
      <c r="F83" s="3" t="n"/>
      <c r="G83" s="4" t="n"/>
      <c r="H83" s="4" t="n"/>
      <c r="I83" s="22" t="n"/>
      <c r="J83" s="22" t="n"/>
      <c r="K83" s="10">
        <f>IF(A83="","",SUMIF('Movimentações'!$C$2:$C$111,A83,'Movimentações'!$F$2:$F$111))</f>
        <v/>
      </c>
      <c r="L83" s="10">
        <f>IF(A83="","",SUMIF('Movimentações'!$C$2:$C$111,A83,'Movimentações'!$G$2:$G$111))</f>
        <v/>
      </c>
      <c r="M83" s="10">
        <f>IF(A83="","",G83+K83-L83)</f>
        <v/>
      </c>
      <c r="N83" s="25">
        <f>IF(A83="","",M83*I83)</f>
        <v/>
      </c>
      <c r="O83" s="12">
        <f>IF(A83="","",IF(M83&lt;=0,"ESGOTADO",IF(M83&lt;=H83,"REPOR","NORMAL")))</f>
        <v/>
      </c>
      <c r="P83" s="30" t="n"/>
    </row>
    <row r="84">
      <c r="A84" s="2" t="n"/>
      <c r="B84" s="3" t="n"/>
      <c r="C84" s="3" t="n"/>
      <c r="D84" s="3" t="n"/>
      <c r="E84" s="3" t="n"/>
      <c r="F84" s="3" t="n"/>
      <c r="G84" s="4" t="n"/>
      <c r="H84" s="4" t="n"/>
      <c r="I84" s="22" t="n"/>
      <c r="J84" s="22" t="n"/>
      <c r="K84" s="6">
        <f>IF(A84="","",SUMIF('Movimentações'!$C$2:$C$111,A84,'Movimentações'!$F$2:$F$111))</f>
        <v/>
      </c>
      <c r="L84" s="6">
        <f>IF(A84="","",SUMIF('Movimentações'!$C$2:$C$111,A84,'Movimentações'!$G$2:$G$111))</f>
        <v/>
      </c>
      <c r="M84" s="6">
        <f>IF(A84="","",G84+K84-L84)</f>
        <v/>
      </c>
      <c r="N84" s="23">
        <f>IF(A84="","",M84*I84)</f>
        <v/>
      </c>
      <c r="O84" s="8">
        <f>IF(A84="","",IF(M84&lt;=0,"ESGOTADO",IF(M84&lt;=H84,"REPOR","NORMAL")))</f>
        <v/>
      </c>
      <c r="P84" s="30" t="n"/>
    </row>
    <row r="85">
      <c r="A85" s="2" t="n"/>
      <c r="B85" s="3" t="n"/>
      <c r="C85" s="3" t="n"/>
      <c r="D85" s="3" t="n"/>
      <c r="E85" s="3" t="n"/>
      <c r="F85" s="3" t="n"/>
      <c r="G85" s="4" t="n"/>
      <c r="H85" s="4" t="n"/>
      <c r="I85" s="22" t="n"/>
      <c r="J85" s="22" t="n"/>
      <c r="K85" s="10">
        <f>IF(A85="","",SUMIF('Movimentações'!$C$2:$C$111,A85,'Movimentações'!$F$2:$F$111))</f>
        <v/>
      </c>
      <c r="L85" s="10">
        <f>IF(A85="","",SUMIF('Movimentações'!$C$2:$C$111,A85,'Movimentações'!$G$2:$G$111))</f>
        <v/>
      </c>
      <c r="M85" s="10">
        <f>IF(A85="","",G85+K85-L85)</f>
        <v/>
      </c>
      <c r="N85" s="25">
        <f>IF(A85="","",M85*I85)</f>
        <v/>
      </c>
      <c r="O85" s="12">
        <f>IF(A85="","",IF(M85&lt;=0,"ESGOTADO",IF(M85&lt;=H85,"REPOR","NORMAL")))</f>
        <v/>
      </c>
      <c r="P85" s="30" t="n"/>
    </row>
    <row r="86">
      <c r="A86" s="2" t="n"/>
      <c r="B86" s="3" t="n"/>
      <c r="C86" s="3" t="n"/>
      <c r="D86" s="3" t="n"/>
      <c r="E86" s="3" t="n"/>
      <c r="F86" s="3" t="n"/>
      <c r="G86" s="4" t="n"/>
      <c r="H86" s="4" t="n"/>
      <c r="I86" s="22" t="n"/>
      <c r="J86" s="22" t="n"/>
      <c r="K86" s="6">
        <f>IF(A86="","",SUMIF('Movimentações'!$C$2:$C$111,A86,'Movimentações'!$F$2:$F$111))</f>
        <v/>
      </c>
      <c r="L86" s="6">
        <f>IF(A86="","",SUMIF('Movimentações'!$C$2:$C$111,A86,'Movimentações'!$G$2:$G$111))</f>
        <v/>
      </c>
      <c r="M86" s="6">
        <f>IF(A86="","",G86+K86-L86)</f>
        <v/>
      </c>
      <c r="N86" s="23">
        <f>IF(A86="","",M86*I86)</f>
        <v/>
      </c>
      <c r="O86" s="8">
        <f>IF(A86="","",IF(M86&lt;=0,"ESGOTADO",IF(M86&lt;=H86,"REPOR","NORMAL")))</f>
        <v/>
      </c>
      <c r="P86" s="30" t="n"/>
    </row>
    <row r="87">
      <c r="A87" s="2" t="n"/>
      <c r="B87" s="3" t="n"/>
      <c r="C87" s="3" t="n"/>
      <c r="D87" s="3" t="n"/>
      <c r="E87" s="3" t="n"/>
      <c r="F87" s="3" t="n"/>
      <c r="G87" s="4" t="n"/>
      <c r="H87" s="4" t="n"/>
      <c r="I87" s="22" t="n"/>
      <c r="J87" s="22" t="n"/>
      <c r="K87" s="10">
        <f>IF(A87="","",SUMIF('Movimentações'!$C$2:$C$111,A87,'Movimentações'!$F$2:$F$111))</f>
        <v/>
      </c>
      <c r="L87" s="10">
        <f>IF(A87="","",SUMIF('Movimentações'!$C$2:$C$111,A87,'Movimentações'!$G$2:$G$111))</f>
        <v/>
      </c>
      <c r="M87" s="10">
        <f>IF(A87="","",G87+K87-L87)</f>
        <v/>
      </c>
      <c r="N87" s="25">
        <f>IF(A87="","",M87*I87)</f>
        <v/>
      </c>
      <c r="O87" s="12">
        <f>IF(A87="","",IF(M87&lt;=0,"ESGOTADO",IF(M87&lt;=H87,"REPOR","NORMAL")))</f>
        <v/>
      </c>
      <c r="P87" s="30" t="n"/>
    </row>
    <row r="88">
      <c r="A88" s="2" t="n"/>
      <c r="B88" s="3" t="n"/>
      <c r="C88" s="3" t="n"/>
      <c r="D88" s="3" t="n"/>
      <c r="E88" s="3" t="n"/>
      <c r="F88" s="3" t="n"/>
      <c r="G88" s="4" t="n"/>
      <c r="H88" s="4" t="n"/>
      <c r="I88" s="22" t="n"/>
      <c r="J88" s="22" t="n"/>
      <c r="K88" s="6">
        <f>IF(A88="","",SUMIF('Movimentações'!$C$2:$C$111,A88,'Movimentações'!$F$2:$F$111))</f>
        <v/>
      </c>
      <c r="L88" s="6">
        <f>IF(A88="","",SUMIF('Movimentações'!$C$2:$C$111,A88,'Movimentações'!$G$2:$G$111))</f>
        <v/>
      </c>
      <c r="M88" s="6">
        <f>IF(A88="","",G88+K88-L88)</f>
        <v/>
      </c>
      <c r="N88" s="23">
        <f>IF(A88="","",M88*I88)</f>
        <v/>
      </c>
      <c r="O88" s="8">
        <f>IF(A88="","",IF(M88&lt;=0,"ESGOTADO",IF(M88&lt;=H88,"REPOR","NORMAL")))</f>
        <v/>
      </c>
      <c r="P88" s="30" t="n"/>
    </row>
    <row r="89">
      <c r="A89" s="2" t="n"/>
      <c r="B89" s="3" t="n"/>
      <c r="C89" s="3" t="n"/>
      <c r="D89" s="3" t="n"/>
      <c r="E89" s="3" t="n"/>
      <c r="F89" s="3" t="n"/>
      <c r="G89" s="4" t="n"/>
      <c r="H89" s="4" t="n"/>
      <c r="I89" s="22" t="n"/>
      <c r="J89" s="22" t="n"/>
      <c r="K89" s="10">
        <f>IF(A89="","",SUMIF('Movimentações'!$C$2:$C$111,A89,'Movimentações'!$F$2:$F$111))</f>
        <v/>
      </c>
      <c r="L89" s="10">
        <f>IF(A89="","",SUMIF('Movimentações'!$C$2:$C$111,A89,'Movimentações'!$G$2:$G$111))</f>
        <v/>
      </c>
      <c r="M89" s="10">
        <f>IF(A89="","",G89+K89-L89)</f>
        <v/>
      </c>
      <c r="N89" s="25">
        <f>IF(A89="","",M89*I89)</f>
        <v/>
      </c>
      <c r="O89" s="12">
        <f>IF(A89="","",IF(M89&lt;=0,"ESGOTADO",IF(M89&lt;=H89,"REPOR","NORMAL")))</f>
        <v/>
      </c>
      <c r="P89" s="30" t="n"/>
    </row>
    <row r="90">
      <c r="A90" s="2" t="n"/>
      <c r="B90" s="3" t="n"/>
      <c r="C90" s="3" t="n"/>
      <c r="D90" s="3" t="n"/>
      <c r="E90" s="3" t="n"/>
      <c r="F90" s="3" t="n"/>
      <c r="G90" s="4" t="n"/>
      <c r="H90" s="4" t="n"/>
      <c r="I90" s="22" t="n"/>
      <c r="J90" s="22" t="n"/>
      <c r="K90" s="6">
        <f>IF(A90="","",SUMIF('Movimentações'!$C$2:$C$111,A90,'Movimentações'!$F$2:$F$111))</f>
        <v/>
      </c>
      <c r="L90" s="6">
        <f>IF(A90="","",SUMIF('Movimentações'!$C$2:$C$111,A90,'Movimentações'!$G$2:$G$111))</f>
        <v/>
      </c>
      <c r="M90" s="6">
        <f>IF(A90="","",G90+K90-L90)</f>
        <v/>
      </c>
      <c r="N90" s="23">
        <f>IF(A90="","",M90*I90)</f>
        <v/>
      </c>
      <c r="O90" s="8">
        <f>IF(A90="","",IF(M90&lt;=0,"ESGOTADO",IF(M90&lt;=H90,"REPOR","NORMAL")))</f>
        <v/>
      </c>
      <c r="P90" s="30" t="n"/>
    </row>
    <row r="91">
      <c r="A91" s="2" t="n"/>
      <c r="B91" s="3" t="n"/>
      <c r="C91" s="3" t="n"/>
      <c r="D91" s="3" t="n"/>
      <c r="E91" s="3" t="n"/>
      <c r="F91" s="3" t="n"/>
      <c r="G91" s="4" t="n"/>
      <c r="H91" s="4" t="n"/>
      <c r="I91" s="22" t="n"/>
      <c r="J91" s="22" t="n"/>
      <c r="K91" s="10">
        <f>IF(A91="","",SUMIF('Movimentações'!$C$2:$C$111,A91,'Movimentações'!$F$2:$F$111))</f>
        <v/>
      </c>
      <c r="L91" s="10">
        <f>IF(A91="","",SUMIF('Movimentações'!$C$2:$C$111,A91,'Movimentações'!$G$2:$G$111))</f>
        <v/>
      </c>
      <c r="M91" s="10">
        <f>IF(A91="","",G91+K91-L91)</f>
        <v/>
      </c>
      <c r="N91" s="25">
        <f>IF(A91="","",M91*I91)</f>
        <v/>
      </c>
      <c r="O91" s="12">
        <f>IF(A91="","",IF(M91&lt;=0,"ESGOTADO",IF(M91&lt;=H91,"REPOR","NORMAL")))</f>
        <v/>
      </c>
      <c r="P91" s="30" t="n"/>
    </row>
    <row r="92">
      <c r="A92" s="2" t="n"/>
      <c r="B92" s="3" t="n"/>
      <c r="C92" s="3" t="n"/>
      <c r="D92" s="3" t="n"/>
      <c r="E92" s="3" t="n"/>
      <c r="F92" s="3" t="n"/>
      <c r="G92" s="4" t="n"/>
      <c r="H92" s="4" t="n"/>
      <c r="I92" s="22" t="n"/>
      <c r="J92" s="22" t="n"/>
      <c r="K92" s="6">
        <f>IF(A92="","",SUMIF('Movimentações'!$C$2:$C$111,A92,'Movimentações'!$F$2:$F$111))</f>
        <v/>
      </c>
      <c r="L92" s="6">
        <f>IF(A92="","",SUMIF('Movimentações'!$C$2:$C$111,A92,'Movimentações'!$G$2:$G$111))</f>
        <v/>
      </c>
      <c r="M92" s="6">
        <f>IF(A92="","",G92+K92-L92)</f>
        <v/>
      </c>
      <c r="N92" s="23">
        <f>IF(A92="","",M92*I92)</f>
        <v/>
      </c>
      <c r="O92" s="8">
        <f>IF(A92="","",IF(M92&lt;=0,"ESGOTADO",IF(M92&lt;=H92,"REPOR","NORMAL")))</f>
        <v/>
      </c>
      <c r="P92" s="30" t="n"/>
    </row>
    <row r="93">
      <c r="A93" s="2" t="n"/>
      <c r="B93" s="3" t="n"/>
      <c r="C93" s="3" t="n"/>
      <c r="D93" s="3" t="n"/>
      <c r="E93" s="3" t="n"/>
      <c r="F93" s="3" t="n"/>
      <c r="G93" s="4" t="n"/>
      <c r="H93" s="4" t="n"/>
      <c r="I93" s="22" t="n"/>
      <c r="J93" s="22" t="n"/>
      <c r="K93" s="10">
        <f>IF(A93="","",SUMIF('Movimentações'!$C$2:$C$111,A93,'Movimentações'!$F$2:$F$111))</f>
        <v/>
      </c>
      <c r="L93" s="10">
        <f>IF(A93="","",SUMIF('Movimentações'!$C$2:$C$111,A93,'Movimentações'!$G$2:$G$111))</f>
        <v/>
      </c>
      <c r="M93" s="10">
        <f>IF(A93="","",G93+K93-L93)</f>
        <v/>
      </c>
      <c r="N93" s="25">
        <f>IF(A93="","",M93*I93)</f>
        <v/>
      </c>
      <c r="O93" s="12">
        <f>IF(A93="","",IF(M93&lt;=0,"ESGOTADO",IF(M93&lt;=H93,"REPOR","NORMAL")))</f>
        <v/>
      </c>
      <c r="P93" s="30" t="n"/>
    </row>
    <row r="94">
      <c r="A94" s="2" t="n"/>
      <c r="B94" s="3" t="n"/>
      <c r="C94" s="3" t="n"/>
      <c r="D94" s="3" t="n"/>
      <c r="E94" s="3" t="n"/>
      <c r="F94" s="3" t="n"/>
      <c r="G94" s="4" t="n"/>
      <c r="H94" s="4" t="n"/>
      <c r="I94" s="22" t="n"/>
      <c r="J94" s="22" t="n"/>
      <c r="K94" s="6">
        <f>IF(A94="","",SUMIF('Movimentações'!$C$2:$C$111,A94,'Movimentações'!$F$2:$F$111))</f>
        <v/>
      </c>
      <c r="L94" s="6">
        <f>IF(A94="","",SUMIF('Movimentações'!$C$2:$C$111,A94,'Movimentações'!$G$2:$G$111))</f>
        <v/>
      </c>
      <c r="M94" s="6">
        <f>IF(A94="","",G94+K94-L94)</f>
        <v/>
      </c>
      <c r="N94" s="23">
        <f>IF(A94="","",M94*I94)</f>
        <v/>
      </c>
      <c r="O94" s="8">
        <f>IF(A94="","",IF(M94&lt;=0,"ESGOTADO",IF(M94&lt;=H94,"REPOR","NORMAL")))</f>
        <v/>
      </c>
      <c r="P94" s="30" t="n"/>
    </row>
    <row r="95">
      <c r="A95" s="2" t="n"/>
      <c r="B95" s="3" t="n"/>
      <c r="C95" s="3" t="n"/>
      <c r="D95" s="3" t="n"/>
      <c r="E95" s="3" t="n"/>
      <c r="F95" s="3" t="n"/>
      <c r="G95" s="4" t="n"/>
      <c r="H95" s="4" t="n"/>
      <c r="I95" s="22" t="n"/>
      <c r="J95" s="22" t="n"/>
      <c r="K95" s="10">
        <f>IF(A95="","",SUMIF('Movimentações'!$C$2:$C$111,A95,'Movimentações'!$F$2:$F$111))</f>
        <v/>
      </c>
      <c r="L95" s="10">
        <f>IF(A95="","",SUMIF('Movimentações'!$C$2:$C$111,A95,'Movimentações'!$G$2:$G$111))</f>
        <v/>
      </c>
      <c r="M95" s="10">
        <f>IF(A95="","",G95+K95-L95)</f>
        <v/>
      </c>
      <c r="N95" s="25">
        <f>IF(A95="","",M95*I95)</f>
        <v/>
      </c>
      <c r="O95" s="12">
        <f>IF(A95="","",IF(M95&lt;=0,"ESGOTADO",IF(M95&lt;=H95,"REPOR","NORMAL")))</f>
        <v/>
      </c>
      <c r="P95" s="30" t="n"/>
    </row>
    <row r="96">
      <c r="A96" s="2" t="n"/>
      <c r="B96" s="3" t="n"/>
      <c r="C96" s="3" t="n"/>
      <c r="D96" s="3" t="n"/>
      <c r="E96" s="3" t="n"/>
      <c r="F96" s="3" t="n"/>
      <c r="G96" s="4" t="n"/>
      <c r="H96" s="4" t="n"/>
      <c r="I96" s="22" t="n"/>
      <c r="J96" s="22" t="n"/>
      <c r="K96" s="6">
        <f>IF(A96="","",SUMIF('Movimentações'!$C$2:$C$111,A96,'Movimentações'!$F$2:$F$111))</f>
        <v/>
      </c>
      <c r="L96" s="6">
        <f>IF(A96="","",SUMIF('Movimentações'!$C$2:$C$111,A96,'Movimentações'!$G$2:$G$111))</f>
        <v/>
      </c>
      <c r="M96" s="6">
        <f>IF(A96="","",G96+K96-L96)</f>
        <v/>
      </c>
      <c r="N96" s="23">
        <f>IF(A96="","",M96*I96)</f>
        <v/>
      </c>
      <c r="O96" s="8">
        <f>IF(A96="","",IF(M96&lt;=0,"ESGOTADO",IF(M96&lt;=H96,"REPOR","NORMAL")))</f>
        <v/>
      </c>
      <c r="P96" s="30" t="n"/>
    </row>
    <row r="97">
      <c r="A97" s="2" t="n"/>
      <c r="B97" s="3" t="n"/>
      <c r="C97" s="3" t="n"/>
      <c r="D97" s="3" t="n"/>
      <c r="E97" s="3" t="n"/>
      <c r="F97" s="3" t="n"/>
      <c r="G97" s="4" t="n"/>
      <c r="H97" s="4" t="n"/>
      <c r="I97" s="22" t="n"/>
      <c r="J97" s="22" t="n"/>
      <c r="K97" s="10">
        <f>IF(A97="","",SUMIF('Movimentações'!$C$2:$C$111,A97,'Movimentações'!$F$2:$F$111))</f>
        <v/>
      </c>
      <c r="L97" s="10">
        <f>IF(A97="","",SUMIF('Movimentações'!$C$2:$C$111,A97,'Movimentações'!$G$2:$G$111))</f>
        <v/>
      </c>
      <c r="M97" s="10">
        <f>IF(A97="","",G97+K97-L97)</f>
        <v/>
      </c>
      <c r="N97" s="25">
        <f>IF(A97="","",M97*I97)</f>
        <v/>
      </c>
      <c r="O97" s="12">
        <f>IF(A97="","",IF(M97&lt;=0,"ESGOTADO",IF(M97&lt;=H97,"REPOR","NORMAL")))</f>
        <v/>
      </c>
      <c r="P97" s="30" t="n"/>
    </row>
    <row r="98">
      <c r="A98" s="2" t="n"/>
      <c r="B98" s="3" t="n"/>
      <c r="C98" s="3" t="n"/>
      <c r="D98" s="3" t="n"/>
      <c r="E98" s="3" t="n"/>
      <c r="F98" s="3" t="n"/>
      <c r="G98" s="4" t="n"/>
      <c r="H98" s="4" t="n"/>
      <c r="I98" s="22" t="n"/>
      <c r="J98" s="22" t="n"/>
      <c r="K98" s="6">
        <f>IF(A98="","",SUMIF('Movimentações'!$C$2:$C$111,A98,'Movimentações'!$F$2:$F$111))</f>
        <v/>
      </c>
      <c r="L98" s="6">
        <f>IF(A98="","",SUMIF('Movimentações'!$C$2:$C$111,A98,'Movimentações'!$G$2:$G$111))</f>
        <v/>
      </c>
      <c r="M98" s="6">
        <f>IF(A98="","",G98+K98-L98)</f>
        <v/>
      </c>
      <c r="N98" s="23">
        <f>IF(A98="","",M98*I98)</f>
        <v/>
      </c>
      <c r="O98" s="8">
        <f>IF(A98="","",IF(M98&lt;=0,"ESGOTADO",IF(M98&lt;=H98,"REPOR","NORMAL")))</f>
        <v/>
      </c>
      <c r="P98" s="30" t="n"/>
    </row>
    <row r="99">
      <c r="A99" s="2" t="n"/>
      <c r="B99" s="3" t="n"/>
      <c r="C99" s="3" t="n"/>
      <c r="D99" s="3" t="n"/>
      <c r="E99" s="3" t="n"/>
      <c r="F99" s="3" t="n"/>
      <c r="G99" s="4" t="n"/>
      <c r="H99" s="4" t="n"/>
      <c r="I99" s="22" t="n"/>
      <c r="J99" s="22" t="n"/>
      <c r="K99" s="10">
        <f>IF(A99="","",SUMIF('Movimentações'!$C$2:$C$111,A99,'Movimentações'!$F$2:$F$111))</f>
        <v/>
      </c>
      <c r="L99" s="10">
        <f>IF(A99="","",SUMIF('Movimentações'!$C$2:$C$111,A99,'Movimentações'!$G$2:$G$111))</f>
        <v/>
      </c>
      <c r="M99" s="10">
        <f>IF(A99="","",G99+K99-L99)</f>
        <v/>
      </c>
      <c r="N99" s="25">
        <f>IF(A99="","",M99*I99)</f>
        <v/>
      </c>
      <c r="O99" s="12">
        <f>IF(A99="","",IF(M99&lt;=0,"ESGOTADO",IF(M99&lt;=H99,"REPOR","NORMAL")))</f>
        <v/>
      </c>
      <c r="P99" s="30" t="n"/>
    </row>
    <row r="100">
      <c r="A100" s="2" t="n"/>
      <c r="B100" s="3" t="n"/>
      <c r="C100" s="3" t="n"/>
      <c r="D100" s="3" t="n"/>
      <c r="E100" s="3" t="n"/>
      <c r="F100" s="3" t="n"/>
      <c r="G100" s="4" t="n"/>
      <c r="H100" s="4" t="n"/>
      <c r="I100" s="22" t="n"/>
      <c r="J100" s="22" t="n"/>
      <c r="K100" s="6">
        <f>IF(A100="","",SUMIF('Movimentações'!$C$2:$C$111,A100,'Movimentações'!$F$2:$F$111))</f>
        <v/>
      </c>
      <c r="L100" s="6">
        <f>IF(A100="","",SUMIF('Movimentações'!$C$2:$C$111,A100,'Movimentações'!$G$2:$G$111))</f>
        <v/>
      </c>
      <c r="M100" s="6">
        <f>IF(A100="","",G100+K100-L100)</f>
        <v/>
      </c>
      <c r="N100" s="23">
        <f>IF(A100="","",M100*I100)</f>
        <v/>
      </c>
      <c r="O100" s="8">
        <f>IF(A100="","",IF(M100&lt;=0,"ESGOTADO",IF(M100&lt;=H100,"REPOR","NORMAL")))</f>
        <v/>
      </c>
      <c r="P100" s="30" t="n"/>
    </row>
    <row r="101">
      <c r="A101" s="2" t="n"/>
      <c r="B101" s="3" t="n"/>
      <c r="C101" s="3" t="n"/>
      <c r="D101" s="3" t="n"/>
      <c r="E101" s="3" t="n"/>
      <c r="F101" s="3" t="n"/>
      <c r="G101" s="4" t="n"/>
      <c r="H101" s="4" t="n"/>
      <c r="I101" s="22" t="n"/>
      <c r="J101" s="22" t="n"/>
      <c r="K101" s="10">
        <f>IF(A101="","",SUMIF('Movimentações'!$C$2:$C$111,A101,'Movimentações'!$F$2:$F$111))</f>
        <v/>
      </c>
      <c r="L101" s="10">
        <f>IF(A101="","",SUMIF('Movimentações'!$C$2:$C$111,A101,'Movimentações'!$G$2:$G$111))</f>
        <v/>
      </c>
      <c r="M101" s="10">
        <f>IF(A101="","",G101+K101-L101)</f>
        <v/>
      </c>
      <c r="N101" s="25">
        <f>IF(A101="","",M101*I101)</f>
        <v/>
      </c>
      <c r="O101" s="12">
        <f>IF(A101="","",IF(M101&lt;=0,"ESGOTADO",IF(M101&lt;=H101,"REPOR","NORMAL")))</f>
        <v/>
      </c>
      <c r="P101" s="30" t="n"/>
    </row>
    <row r="102">
      <c r="A102" s="2" t="n"/>
      <c r="B102" s="3" t="n"/>
      <c r="C102" s="3" t="n"/>
      <c r="D102" s="3" t="n"/>
      <c r="E102" s="3" t="n"/>
      <c r="F102" s="3" t="n"/>
      <c r="G102" s="4" t="n"/>
      <c r="H102" s="4" t="n"/>
      <c r="I102" s="22" t="n"/>
      <c r="J102" s="22" t="n"/>
      <c r="K102" s="6">
        <f>IF(A102="","",SUMIF('Movimentações'!$C$2:$C$111,A102,'Movimentações'!$F$2:$F$111))</f>
        <v/>
      </c>
      <c r="L102" s="6">
        <f>IF(A102="","",SUMIF('Movimentações'!$C$2:$C$111,A102,'Movimentações'!$G$2:$G$111))</f>
        <v/>
      </c>
      <c r="M102" s="6">
        <f>IF(A102="","",G102+K102-L102)</f>
        <v/>
      </c>
      <c r="N102" s="23">
        <f>IF(A102="","",M102*I102)</f>
        <v/>
      </c>
      <c r="O102" s="8">
        <f>IF(A102="","",IF(M102&lt;=0,"ESGOTADO",IF(M102&lt;=H102,"REPOR","NORMAL")))</f>
        <v/>
      </c>
      <c r="P102" s="30" t="n"/>
    </row>
    <row r="103">
      <c r="A103" s="2" t="n"/>
      <c r="B103" s="3" t="n"/>
      <c r="C103" s="3" t="n"/>
      <c r="D103" s="3" t="n"/>
      <c r="E103" s="3" t="n"/>
      <c r="F103" s="3" t="n"/>
      <c r="G103" s="4" t="n"/>
      <c r="H103" s="4" t="n"/>
      <c r="I103" s="22" t="n"/>
      <c r="J103" s="22" t="n"/>
      <c r="K103" s="10">
        <f>IF(A103="","",SUMIF('Movimentações'!$C$2:$C$111,A103,'Movimentações'!$F$2:$F$111))</f>
        <v/>
      </c>
      <c r="L103" s="10">
        <f>IF(A103="","",SUMIF('Movimentações'!$C$2:$C$111,A103,'Movimentações'!$G$2:$G$111))</f>
        <v/>
      </c>
      <c r="M103" s="10">
        <f>IF(A103="","",G103+K103-L103)</f>
        <v/>
      </c>
      <c r="N103" s="25">
        <f>IF(A103="","",M103*I103)</f>
        <v/>
      </c>
      <c r="O103" s="12">
        <f>IF(A103="","",IF(M103&lt;=0,"ESGOTADO",IF(M103&lt;=H103,"REPOR","NORMAL")))</f>
        <v/>
      </c>
      <c r="P103" s="30" t="n"/>
    </row>
    <row r="104">
      <c r="A104" s="2" t="n"/>
      <c r="B104" s="3" t="n"/>
      <c r="C104" s="3" t="n"/>
      <c r="D104" s="3" t="n"/>
      <c r="E104" s="3" t="n"/>
      <c r="F104" s="3" t="n"/>
      <c r="G104" s="4" t="n"/>
      <c r="H104" s="4" t="n"/>
      <c r="I104" s="22" t="n"/>
      <c r="J104" s="22" t="n"/>
      <c r="K104" s="6">
        <f>IF(A104="","",SUMIF('Movimentações'!$C$2:$C$111,A104,'Movimentações'!$F$2:$F$111))</f>
        <v/>
      </c>
      <c r="L104" s="6">
        <f>IF(A104="","",SUMIF('Movimentações'!$C$2:$C$111,A104,'Movimentações'!$G$2:$G$111))</f>
        <v/>
      </c>
      <c r="M104" s="6">
        <f>IF(A104="","",G104+K104-L104)</f>
        <v/>
      </c>
      <c r="N104" s="23">
        <f>IF(A104="","",M104*I104)</f>
        <v/>
      </c>
      <c r="O104" s="8">
        <f>IF(A104="","",IF(M104&lt;=0,"ESGOTADO",IF(M104&lt;=H104,"REPOR","NORMAL")))</f>
        <v/>
      </c>
      <c r="P104" s="30" t="n"/>
    </row>
    <row r="105">
      <c r="A105" s="2" t="n"/>
      <c r="B105" s="3" t="n"/>
      <c r="C105" s="3" t="n"/>
      <c r="D105" s="3" t="n"/>
      <c r="E105" s="3" t="n"/>
      <c r="F105" s="3" t="n"/>
      <c r="G105" s="4" t="n"/>
      <c r="H105" s="4" t="n"/>
      <c r="I105" s="22" t="n"/>
      <c r="J105" s="22" t="n"/>
      <c r="K105" s="10">
        <f>IF(A105="","",SUMIF('Movimentações'!$C$2:$C$111,A105,'Movimentações'!$F$2:$F$111))</f>
        <v/>
      </c>
      <c r="L105" s="10">
        <f>IF(A105="","",SUMIF('Movimentações'!$C$2:$C$111,A105,'Movimentações'!$G$2:$G$111))</f>
        <v/>
      </c>
      <c r="M105" s="10">
        <f>IF(A105="","",G105+K105-L105)</f>
        <v/>
      </c>
      <c r="N105" s="25">
        <f>IF(A105="","",M105*I105)</f>
        <v/>
      </c>
      <c r="O105" s="12">
        <f>IF(A105="","",IF(M105&lt;=0,"ESGOTADO",IF(M105&lt;=H105,"REPOR","NORMAL")))</f>
        <v/>
      </c>
      <c r="P105" s="30" t="n"/>
    </row>
    <row r="106">
      <c r="A106" s="2" t="n"/>
      <c r="B106" s="3" t="n"/>
      <c r="C106" s="3" t="n"/>
      <c r="D106" s="3" t="n"/>
      <c r="E106" s="3" t="n"/>
      <c r="F106" s="3" t="n"/>
      <c r="G106" s="4" t="n"/>
      <c r="H106" s="4" t="n"/>
      <c r="I106" s="22" t="n"/>
      <c r="J106" s="22" t="n"/>
      <c r="K106" s="6">
        <f>IF(A106="","",SUMIF('Movimentações'!$C$2:$C$111,A106,'Movimentações'!$F$2:$F$111))</f>
        <v/>
      </c>
      <c r="L106" s="6">
        <f>IF(A106="","",SUMIF('Movimentações'!$C$2:$C$111,A106,'Movimentações'!$G$2:$G$111))</f>
        <v/>
      </c>
      <c r="M106" s="6">
        <f>IF(A106="","",G106+K106-L106)</f>
        <v/>
      </c>
      <c r="N106" s="23">
        <f>IF(A106="","",M106*I106)</f>
        <v/>
      </c>
      <c r="O106" s="8">
        <f>IF(A106="","",IF(M106&lt;=0,"ESGOTADO",IF(M106&lt;=H106,"REPOR","NORMAL")))</f>
        <v/>
      </c>
      <c r="P106" s="30" t="n"/>
    </row>
    <row r="107">
      <c r="A107" s="2" t="n"/>
      <c r="B107" s="3" t="n"/>
      <c r="C107" s="3" t="n"/>
      <c r="D107" s="3" t="n"/>
      <c r="E107" s="3" t="n"/>
      <c r="F107" s="3" t="n"/>
      <c r="G107" s="4" t="n"/>
      <c r="H107" s="4" t="n"/>
      <c r="I107" s="22" t="n"/>
      <c r="J107" s="22" t="n"/>
      <c r="K107" s="10">
        <f>IF(A107="","",SUMIF('Movimentações'!$C$2:$C$111,A107,'Movimentações'!$F$2:$F$111))</f>
        <v/>
      </c>
      <c r="L107" s="10">
        <f>IF(A107="","",SUMIF('Movimentações'!$C$2:$C$111,A107,'Movimentações'!$G$2:$G$111))</f>
        <v/>
      </c>
      <c r="M107" s="10">
        <f>IF(A107="","",G107+K107-L107)</f>
        <v/>
      </c>
      <c r="N107" s="25">
        <f>IF(A107="","",M107*I107)</f>
        <v/>
      </c>
      <c r="O107" s="12">
        <f>IF(A107="","",IF(M107&lt;=0,"ESGOTADO",IF(M107&lt;=H107,"REPOR","NORMAL")))</f>
        <v/>
      </c>
      <c r="P107" s="30" t="n"/>
    </row>
    <row r="108">
      <c r="A108" s="2" t="n"/>
      <c r="B108" s="3" t="n"/>
      <c r="C108" s="3" t="n"/>
      <c r="D108" s="3" t="n"/>
      <c r="E108" s="3" t="n"/>
      <c r="F108" s="3" t="n"/>
      <c r="G108" s="4" t="n"/>
      <c r="H108" s="4" t="n"/>
      <c r="I108" s="22" t="n"/>
      <c r="J108" s="22" t="n"/>
      <c r="K108" s="6">
        <f>IF(A108="","",SUMIF('Movimentações'!$C$2:$C$111,A108,'Movimentações'!$F$2:$F$111))</f>
        <v/>
      </c>
      <c r="L108" s="6">
        <f>IF(A108="","",SUMIF('Movimentações'!$C$2:$C$111,A108,'Movimentações'!$G$2:$G$111))</f>
        <v/>
      </c>
      <c r="M108" s="6">
        <f>IF(A108="","",G108+K108-L108)</f>
        <v/>
      </c>
      <c r="N108" s="23">
        <f>IF(A108="","",M108*I108)</f>
        <v/>
      </c>
      <c r="O108" s="8">
        <f>IF(A108="","",IF(M108&lt;=0,"ESGOTADO",IF(M108&lt;=H108,"REPOR","NORMAL")))</f>
        <v/>
      </c>
      <c r="P108" s="30" t="n"/>
    </row>
    <row r="109">
      <c r="A109" s="2" t="n"/>
      <c r="B109" s="3" t="n"/>
      <c r="C109" s="3" t="n"/>
      <c r="D109" s="3" t="n"/>
      <c r="E109" s="3" t="n"/>
      <c r="F109" s="3" t="n"/>
      <c r="G109" s="4" t="n"/>
      <c r="H109" s="4" t="n"/>
      <c r="I109" s="22" t="n"/>
      <c r="J109" s="22" t="n"/>
      <c r="K109" s="10">
        <f>IF(A109="","",SUMIF('Movimentações'!$C$2:$C$111,A109,'Movimentações'!$F$2:$F$111))</f>
        <v/>
      </c>
      <c r="L109" s="10">
        <f>IF(A109="","",SUMIF('Movimentações'!$C$2:$C$111,A109,'Movimentações'!$G$2:$G$111))</f>
        <v/>
      </c>
      <c r="M109" s="10">
        <f>IF(A109="","",G109+K109-L109)</f>
        <v/>
      </c>
      <c r="N109" s="25">
        <f>IF(A109="","",M109*I109)</f>
        <v/>
      </c>
      <c r="O109" s="12">
        <f>IF(A109="","",IF(M109&lt;=0,"ESGOTADO",IF(M109&lt;=H109,"REPOR","NORMAL")))</f>
        <v/>
      </c>
      <c r="P109" s="30" t="n"/>
    </row>
    <row r="110">
      <c r="A110" s="2" t="n"/>
      <c r="B110" s="3" t="n"/>
      <c r="C110" s="3" t="n"/>
      <c r="D110" s="3" t="n"/>
      <c r="E110" s="3" t="n"/>
      <c r="F110" s="3" t="n"/>
      <c r="G110" s="4" t="n"/>
      <c r="H110" s="4" t="n"/>
      <c r="I110" s="22" t="n"/>
      <c r="J110" s="22" t="n"/>
      <c r="K110" s="6">
        <f>IF(A110="","",SUMIF('Movimentações'!$C$2:$C$111,A110,'Movimentações'!$F$2:$F$111))</f>
        <v/>
      </c>
      <c r="L110" s="6">
        <f>IF(A110="","",SUMIF('Movimentações'!$C$2:$C$111,A110,'Movimentações'!$G$2:$G$111))</f>
        <v/>
      </c>
      <c r="M110" s="6">
        <f>IF(A110="","",G110+K110-L110)</f>
        <v/>
      </c>
      <c r="N110" s="23">
        <f>IF(A110="","",M110*I110)</f>
        <v/>
      </c>
      <c r="O110" s="8">
        <f>IF(A110="","",IF(M110&lt;=0,"ESGOTADO",IF(M110&lt;=H110,"REPOR","NORMAL")))</f>
        <v/>
      </c>
      <c r="P110" s="30" t="n"/>
    </row>
    <row r="111">
      <c r="A111" s="2" t="n"/>
      <c r="B111" s="3" t="n"/>
      <c r="C111" s="3" t="n"/>
      <c r="D111" s="3" t="n"/>
      <c r="E111" s="3" t="n"/>
      <c r="F111" s="3" t="n"/>
      <c r="G111" s="4" t="n"/>
      <c r="H111" s="4" t="n"/>
      <c r="I111" s="22" t="n"/>
      <c r="J111" s="22" t="n"/>
      <c r="K111" s="10">
        <f>IF(A111="","",SUMIF('Movimentações'!$C$2:$C$111,A111,'Movimentações'!$F$2:$F$111))</f>
        <v/>
      </c>
      <c r="L111" s="10">
        <f>IF(A111="","",SUMIF('Movimentações'!$C$2:$C$111,A111,'Movimentações'!$G$2:$G$111))</f>
        <v/>
      </c>
      <c r="M111" s="10">
        <f>IF(A111="","",G111+K111-L111)</f>
        <v/>
      </c>
      <c r="N111" s="25">
        <f>IF(A111="","",M111*I111)</f>
        <v/>
      </c>
      <c r="O111" s="12">
        <f>IF(A111="","",IF(M111&lt;=0,"ESGOTADO",IF(M111&lt;=H111,"REPOR","NORMAL")))</f>
        <v/>
      </c>
      <c r="P111" s="30" t="n"/>
    </row>
  </sheetData>
  <autoFilter ref="A1:P111"/>
  <conditionalFormatting sqref="O2:O111">
    <cfRule type="expression" priority="1" dxfId="0" stopIfTrue="1">
      <formula>$O2="ESGOTADO"</formula>
    </cfRule>
    <cfRule type="expression" priority="2" dxfId="0" stopIfTrue="1">
      <formula>$O2="REPOR"</formula>
    </cfRule>
    <cfRule type="expression" priority="3" dxfId="1" stopIfTrue="1">
      <formula>$O2="NORMAL"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7" customWidth="1" min="3" max="3"/>
    <col width="27" customWidth="1" min="4" max="4"/>
    <col width="13" customWidth="1" min="5" max="5"/>
    <col width="21" customWidth="1" min="6" max="6"/>
    <col width="19" customWidth="1" min="7" max="7"/>
    <col width="15" customWidth="1" min="8" max="8"/>
    <col width="15" customWidth="1" min="9" max="9"/>
    <col width="20" customWidth="1" min="10" max="10"/>
    <col width="18" customWidth="1" min="11" max="11"/>
    <col width="18" customWidth="1" min="12" max="12"/>
    <col width="32" customWidth="1" min="13" max="13"/>
  </cols>
  <sheetData>
    <row r="1" ht="30" customHeight="1">
      <c r="A1" s="1" t="inlineStr">
        <is>
          <t>ID da movimentação</t>
        </is>
      </c>
      <c r="B1" s="1" t="inlineStr">
        <is>
          <t>Data</t>
        </is>
      </c>
      <c r="C1" s="1" t="inlineStr">
        <is>
          <t>Código do produto</t>
        </is>
      </c>
      <c r="D1" s="1" t="inlineStr">
        <is>
          <t>Produto</t>
        </is>
      </c>
      <c r="E1" s="1" t="inlineStr">
        <is>
          <t>Tipo</t>
        </is>
      </c>
      <c r="F1" s="1" t="inlineStr">
        <is>
          <t>Quantidade de entrada</t>
        </is>
      </c>
      <c r="G1" s="1" t="inlineStr">
        <is>
          <t>Quantidade de saída</t>
        </is>
      </c>
      <c r="H1" s="1" t="inlineStr">
        <is>
          <t>Custo unitário</t>
        </is>
      </c>
      <c r="I1" s="1" t="inlineStr">
        <is>
          <t>Valor total</t>
        </is>
      </c>
      <c r="J1" s="1" t="inlineStr">
        <is>
          <t>Responsável</t>
        </is>
      </c>
      <c r="K1" s="1" t="inlineStr">
        <is>
          <t>Cidade</t>
        </is>
      </c>
      <c r="L1" s="1" t="inlineStr">
        <is>
          <t>Nota fiscal / NF-e</t>
        </is>
      </c>
      <c r="M1" s="1" t="inlineStr">
        <is>
          <t>Observações</t>
        </is>
      </c>
    </row>
    <row r="2">
      <c r="A2" s="3" t="inlineStr">
        <is>
          <t>MOV-001</t>
        </is>
      </c>
      <c r="B2" s="30" t="n">
        <v>46027</v>
      </c>
      <c r="C2" s="2" t="inlineStr">
        <is>
          <t>PRD-001</t>
        </is>
      </c>
      <c r="D2" s="13">
        <f>IF(C2="","",IFERROR(VLOOKUP(C2,'Produtos'!$A$2:$J$111,2,FALSE),"Código não encontrado"))</f>
        <v/>
      </c>
      <c r="E2" s="2" t="inlineStr">
        <is>
          <t>Entrada</t>
        </is>
      </c>
      <c r="F2" s="4" t="n">
        <v>120</v>
      </c>
      <c r="G2" s="4" t="n"/>
      <c r="H2" s="23">
        <f>IF(C2="","",IFERROR(VLOOKUP(C2,'Produtos'!$A$2:$J$111,9,FALSE),0))</f>
        <v/>
      </c>
      <c r="I2" s="23">
        <f>IF(C2="","",(F2+G2)*H2)</f>
        <v/>
      </c>
      <c r="J2" s="3" t="inlineStr">
        <is>
          <t>João Silva</t>
        </is>
      </c>
      <c r="K2" s="3" t="inlineStr">
        <is>
          <t>São Paulo</t>
        </is>
      </c>
      <c r="L2" s="3" t="inlineStr">
        <is>
          <t>NF-e 000001</t>
        </is>
      </c>
      <c r="M2" s="3" t="inlineStr">
        <is>
          <t>Compra para reposição</t>
        </is>
      </c>
    </row>
    <row r="3">
      <c r="A3" s="3" t="inlineStr">
        <is>
          <t>MOV-002</t>
        </is>
      </c>
      <c r="B3" s="30" t="n">
        <v>46071</v>
      </c>
      <c r="C3" s="2" t="inlineStr">
        <is>
          <t>PRD-002</t>
        </is>
      </c>
      <c r="D3" s="14">
        <f>IF(C3="","",IFERROR(VLOOKUP(C3,'Produtos'!$A$2:$J$111,2,FALSE),"Código não encontrado"))</f>
        <v/>
      </c>
      <c r="E3" s="2" t="inlineStr">
        <is>
          <t>Entrada</t>
        </is>
      </c>
      <c r="F3" s="4" t="n">
        <v>80</v>
      </c>
      <c r="G3" s="4" t="n"/>
      <c r="H3" s="25">
        <f>IF(C3="","",IFERROR(VLOOKUP(C3,'Produtos'!$A$2:$J$111,9,FALSE),0))</f>
        <v/>
      </c>
      <c r="I3" s="25">
        <f>IF(C3="","",(F3+G3)*H3)</f>
        <v/>
      </c>
      <c r="J3" s="3" t="inlineStr">
        <is>
          <t>Maria Oliveira</t>
        </is>
      </c>
      <c r="K3" s="3" t="inlineStr">
        <is>
          <t>Campinas</t>
        </is>
      </c>
      <c r="L3" s="3" t="inlineStr">
        <is>
          <t>NF-e 000002</t>
        </is>
      </c>
      <c r="M3" s="3" t="inlineStr">
        <is>
          <t>Compra mensal</t>
        </is>
      </c>
    </row>
    <row r="4">
      <c r="A4" s="3" t="inlineStr">
        <is>
          <t>MOV-003</t>
        </is>
      </c>
      <c r="B4" s="30" t="n">
        <v>46093</v>
      </c>
      <c r="C4" s="2" t="inlineStr">
        <is>
          <t>PRD-003</t>
        </is>
      </c>
      <c r="D4" s="13">
        <f>IF(C4="","",IFERROR(VLOOKUP(C4,'Produtos'!$A$2:$J$111,2,FALSE),"Código não encontrado"))</f>
        <v/>
      </c>
      <c r="E4" s="2" t="inlineStr">
        <is>
          <t>Saída</t>
        </is>
      </c>
      <c r="F4" s="4" t="n"/>
      <c r="G4" s="4" t="n">
        <v>30</v>
      </c>
      <c r="H4" s="23">
        <f>IF(C4="","",IFERROR(VLOOKUP(C4,'Produtos'!$A$2:$J$111,9,FALSE),0))</f>
        <v/>
      </c>
      <c r="I4" s="23">
        <f>IF(C4="","",(F4+G4)*H4)</f>
        <v/>
      </c>
      <c r="J4" s="3" t="inlineStr">
        <is>
          <t>Pedro Santos</t>
        </is>
      </c>
      <c r="K4" s="3" t="inlineStr">
        <is>
          <t>Curitiba</t>
        </is>
      </c>
      <c r="L4" s="3" t="inlineStr">
        <is>
          <t>NF-e 000003</t>
        </is>
      </c>
      <c r="M4" s="3" t="inlineStr">
        <is>
          <t>Venda para cliente</t>
        </is>
      </c>
    </row>
    <row r="5">
      <c r="A5" s="3" t="inlineStr">
        <is>
          <t>MOV-004</t>
        </is>
      </c>
      <c r="B5" s="30" t="n">
        <v>46119</v>
      </c>
      <c r="C5" s="2" t="inlineStr">
        <is>
          <t>PRD-004</t>
        </is>
      </c>
      <c r="D5" s="14">
        <f>IF(C5="","",IFERROR(VLOOKUP(C5,'Produtos'!$A$2:$J$111,2,FALSE),"Código não encontrado"))</f>
        <v/>
      </c>
      <c r="E5" s="2" t="inlineStr">
        <is>
          <t>Entrada</t>
        </is>
      </c>
      <c r="F5" s="4" t="n">
        <v>60</v>
      </c>
      <c r="G5" s="4" t="n"/>
      <c r="H5" s="25">
        <f>IF(C5="","",IFERROR(VLOOKUP(C5,'Produtos'!$A$2:$J$111,9,FALSE),0))</f>
        <v/>
      </c>
      <c r="I5" s="25">
        <f>IF(C5="","",(F5+G5)*H5)</f>
        <v/>
      </c>
      <c r="J5" s="3" t="inlineStr">
        <is>
          <t>Ana Souza</t>
        </is>
      </c>
      <c r="K5" s="3" t="inlineStr">
        <is>
          <t>Belo Horizonte</t>
        </is>
      </c>
      <c r="L5" s="3" t="inlineStr">
        <is>
          <t>NF-e 000004</t>
        </is>
      </c>
      <c r="M5" s="3" t="inlineStr">
        <is>
          <t>Reposição de óleo</t>
        </is>
      </c>
    </row>
    <row r="6">
      <c r="A6" s="3" t="inlineStr">
        <is>
          <t>MOV-005</t>
        </is>
      </c>
      <c r="B6" s="30" t="n">
        <v>46164</v>
      </c>
      <c r="C6" s="2" t="inlineStr">
        <is>
          <t>PRD-005</t>
        </is>
      </c>
      <c r="D6" s="13">
        <f>IF(C6="","",IFERROR(VLOOKUP(C6,'Produtos'!$A$2:$J$111,2,FALSE),"Código não encontrado"))</f>
        <v/>
      </c>
      <c r="E6" s="2" t="inlineStr">
        <is>
          <t>Saída</t>
        </is>
      </c>
      <c r="F6" s="4" t="n"/>
      <c r="G6" s="4" t="n">
        <v>40</v>
      </c>
      <c r="H6" s="23">
        <f>IF(C6="","",IFERROR(VLOOKUP(C6,'Produtos'!$A$2:$J$111,9,FALSE),0))</f>
        <v/>
      </c>
      <c r="I6" s="23">
        <f>IF(C6="","",(F6+G6)*H6)</f>
        <v/>
      </c>
      <c r="J6" s="3" t="inlineStr">
        <is>
          <t>João Silva</t>
        </is>
      </c>
      <c r="K6" s="3" t="inlineStr">
        <is>
          <t>São Paulo</t>
        </is>
      </c>
      <c r="L6" s="3" t="inlineStr">
        <is>
          <t>NF-e 000005</t>
        </is>
      </c>
      <c r="M6" s="3" t="inlineStr">
        <is>
          <t>Venda no varejo</t>
        </is>
      </c>
    </row>
    <row r="7">
      <c r="A7" s="3" t="inlineStr">
        <is>
          <t>MOV-006</t>
        </is>
      </c>
      <c r="B7" s="30" t="n">
        <v>46187</v>
      </c>
      <c r="C7" s="2" t="inlineStr">
        <is>
          <t>PRD-006</t>
        </is>
      </c>
      <c r="D7" s="14">
        <f>IF(C7="","",IFERROR(VLOOKUP(C7,'Produtos'!$A$2:$J$111,2,FALSE),"Código não encontrado"))</f>
        <v/>
      </c>
      <c r="E7" s="2" t="inlineStr">
        <is>
          <t>Entrada</t>
        </is>
      </c>
      <c r="F7" s="4" t="n">
        <v>100</v>
      </c>
      <c r="G7" s="4" t="n"/>
      <c r="H7" s="25">
        <f>IF(C7="","",IFERROR(VLOOKUP(C7,'Produtos'!$A$2:$J$111,9,FALSE),0))</f>
        <v/>
      </c>
      <c r="I7" s="25">
        <f>IF(C7="","",(F7+G7)*H7)</f>
        <v/>
      </c>
      <c r="J7" s="3" t="inlineStr">
        <is>
          <t>Maria Oliveira</t>
        </is>
      </c>
      <c r="K7" s="3" t="inlineStr">
        <is>
          <t>Campinas</t>
        </is>
      </c>
      <c r="L7" s="3" t="inlineStr">
        <is>
          <t>NF-e 000006</t>
        </is>
      </c>
      <c r="M7" s="3" t="inlineStr">
        <is>
          <t>Reposição de leite</t>
        </is>
      </c>
    </row>
    <row r="8">
      <c r="A8" s="3" t="inlineStr">
        <is>
          <t>MOV-007</t>
        </is>
      </c>
      <c r="B8" s="30" t="n">
        <v>46253</v>
      </c>
      <c r="C8" s="2" t="inlineStr">
        <is>
          <t>PRD-007</t>
        </is>
      </c>
      <c r="D8" s="13">
        <f>IF(C8="","",IFERROR(VLOOKUP(C8,'Produtos'!$A$2:$J$111,2,FALSE),"Código não encontrado"))</f>
        <v/>
      </c>
      <c r="E8" s="2" t="inlineStr">
        <is>
          <t>Saída</t>
        </is>
      </c>
      <c r="F8" s="4" t="n"/>
      <c r="G8" s="4" t="n">
        <v>15</v>
      </c>
      <c r="H8" s="23">
        <f>IF(C8="","",IFERROR(VLOOKUP(C8,'Produtos'!$A$2:$J$111,9,FALSE),0))</f>
        <v/>
      </c>
      <c r="I8" s="23">
        <f>IF(C8="","",(F8+G8)*H8)</f>
        <v/>
      </c>
      <c r="J8" s="3" t="inlineStr">
        <is>
          <t>Pedro Santos</t>
        </is>
      </c>
      <c r="K8" s="3" t="inlineStr">
        <is>
          <t>Curitiba</t>
        </is>
      </c>
      <c r="L8" s="3" t="inlineStr">
        <is>
          <t>NF-e 000007</t>
        </is>
      </c>
      <c r="M8" s="3" t="inlineStr">
        <is>
          <t>Venda corporativa</t>
        </is>
      </c>
    </row>
    <row r="9">
      <c r="A9" s="3" t="inlineStr">
        <is>
          <t>MOV-008</t>
        </is>
      </c>
      <c r="B9" s="30" t="n">
        <v>46295</v>
      </c>
      <c r="C9" s="2" t="inlineStr">
        <is>
          <t>PRD-008</t>
        </is>
      </c>
      <c r="D9" s="14">
        <f>IF(C9="","",IFERROR(VLOOKUP(C9,'Produtos'!$A$2:$J$111,2,FALSE),"Código não encontrado"))</f>
        <v/>
      </c>
      <c r="E9" s="2" t="inlineStr">
        <is>
          <t>Entrada</t>
        </is>
      </c>
      <c r="F9" s="4" t="n">
        <v>50</v>
      </c>
      <c r="G9" s="4" t="n"/>
      <c r="H9" s="25">
        <f>IF(C9="","",IFERROR(VLOOKUP(C9,'Produtos'!$A$2:$J$111,9,FALSE),0))</f>
        <v/>
      </c>
      <c r="I9" s="25">
        <f>IF(C9="","",(F9+G9)*H9)</f>
        <v/>
      </c>
      <c r="J9" s="3" t="inlineStr">
        <is>
          <t>Ana Souza</t>
        </is>
      </c>
      <c r="K9" s="3" t="inlineStr">
        <is>
          <t>Belo Horizonte</t>
        </is>
      </c>
      <c r="L9" s="3" t="inlineStr">
        <is>
          <t>NF-e 000008</t>
        </is>
      </c>
      <c r="M9" s="3" t="inlineStr">
        <is>
          <t>Reposição de detergente</t>
        </is>
      </c>
    </row>
    <row r="10">
      <c r="A10" s="3" t="n"/>
      <c r="B10" s="30" t="n"/>
      <c r="C10" s="2" t="n"/>
      <c r="D10" s="13">
        <f>IF(C10="","",IFERROR(VLOOKUP(C10,'Produtos'!$A$2:$J$111,2,FALSE),"Código não encontrado"))</f>
        <v/>
      </c>
      <c r="E10" s="2" t="n"/>
      <c r="F10" s="4" t="n"/>
      <c r="G10" s="4" t="n"/>
      <c r="H10" s="23">
        <f>IF(C10="","",IFERROR(VLOOKUP(C10,'Produtos'!$A$2:$J$111,9,FALSE),0))</f>
        <v/>
      </c>
      <c r="I10" s="23">
        <f>IF(C10="","",(F10+G10)*H10)</f>
        <v/>
      </c>
      <c r="J10" s="3" t="n"/>
      <c r="K10" s="3" t="n"/>
      <c r="L10" s="3" t="n"/>
      <c r="M10" s="3" t="n"/>
    </row>
    <row r="11">
      <c r="A11" s="3" t="n"/>
      <c r="B11" s="30" t="n"/>
      <c r="C11" s="2" t="n"/>
      <c r="D11" s="14">
        <f>IF(C11="","",IFERROR(VLOOKUP(C11,'Produtos'!$A$2:$J$111,2,FALSE),"Código não encontrado"))</f>
        <v/>
      </c>
      <c r="E11" s="2" t="n"/>
      <c r="F11" s="4" t="n"/>
      <c r="G11" s="4" t="n"/>
      <c r="H11" s="25">
        <f>IF(C11="","",IFERROR(VLOOKUP(C11,'Produtos'!$A$2:$J$111,9,FALSE),0))</f>
        <v/>
      </c>
      <c r="I11" s="25">
        <f>IF(C11="","",(F11+G11)*H11)</f>
        <v/>
      </c>
      <c r="J11" s="3" t="n"/>
      <c r="K11" s="3" t="n"/>
      <c r="L11" s="3" t="n"/>
      <c r="M11" s="3" t="n"/>
    </row>
    <row r="12">
      <c r="A12" s="3" t="n"/>
      <c r="B12" s="30" t="n"/>
      <c r="C12" s="2" t="n"/>
      <c r="D12" s="13">
        <f>IF(C12="","",IFERROR(VLOOKUP(C12,'Produtos'!$A$2:$J$111,2,FALSE),"Código não encontrado"))</f>
        <v/>
      </c>
      <c r="E12" s="2" t="n"/>
      <c r="F12" s="4" t="n"/>
      <c r="G12" s="4" t="n"/>
      <c r="H12" s="23">
        <f>IF(C12="","",IFERROR(VLOOKUP(C12,'Produtos'!$A$2:$J$111,9,FALSE),0))</f>
        <v/>
      </c>
      <c r="I12" s="23">
        <f>IF(C12="","",(F12+G12)*H12)</f>
        <v/>
      </c>
      <c r="J12" s="3" t="n"/>
      <c r="K12" s="3" t="n"/>
      <c r="L12" s="3" t="n"/>
      <c r="M12" s="3" t="n"/>
    </row>
    <row r="13">
      <c r="A13" s="3" t="n"/>
      <c r="B13" s="30" t="n"/>
      <c r="C13" s="2" t="n"/>
      <c r="D13" s="14">
        <f>IF(C13="","",IFERROR(VLOOKUP(C13,'Produtos'!$A$2:$J$111,2,FALSE),"Código não encontrado"))</f>
        <v/>
      </c>
      <c r="E13" s="2" t="n"/>
      <c r="F13" s="4" t="n"/>
      <c r="G13" s="4" t="n"/>
      <c r="H13" s="25">
        <f>IF(C13="","",IFERROR(VLOOKUP(C13,'Produtos'!$A$2:$J$111,9,FALSE),0))</f>
        <v/>
      </c>
      <c r="I13" s="25">
        <f>IF(C13="","",(F13+G13)*H13)</f>
        <v/>
      </c>
      <c r="J13" s="3" t="n"/>
      <c r="K13" s="3" t="n"/>
      <c r="L13" s="3" t="n"/>
      <c r="M13" s="3" t="n"/>
    </row>
    <row r="14">
      <c r="A14" s="3" t="n"/>
      <c r="B14" s="30" t="n"/>
      <c r="C14" s="2" t="n"/>
      <c r="D14" s="13">
        <f>IF(C14="","",IFERROR(VLOOKUP(C14,'Produtos'!$A$2:$J$111,2,FALSE),"Código não encontrado"))</f>
        <v/>
      </c>
      <c r="E14" s="2" t="n"/>
      <c r="F14" s="4" t="n"/>
      <c r="G14" s="4" t="n"/>
      <c r="H14" s="23">
        <f>IF(C14="","",IFERROR(VLOOKUP(C14,'Produtos'!$A$2:$J$111,9,FALSE),0))</f>
        <v/>
      </c>
      <c r="I14" s="23">
        <f>IF(C14="","",(F14+G14)*H14)</f>
        <v/>
      </c>
      <c r="J14" s="3" t="n"/>
      <c r="K14" s="3" t="n"/>
      <c r="L14" s="3" t="n"/>
      <c r="M14" s="3" t="n"/>
    </row>
    <row r="15">
      <c r="A15" s="3" t="n"/>
      <c r="B15" s="30" t="n"/>
      <c r="C15" s="2" t="n"/>
      <c r="D15" s="14">
        <f>IF(C15="","",IFERROR(VLOOKUP(C15,'Produtos'!$A$2:$J$111,2,FALSE),"Código não encontrado"))</f>
        <v/>
      </c>
      <c r="E15" s="2" t="n"/>
      <c r="F15" s="4" t="n"/>
      <c r="G15" s="4" t="n"/>
      <c r="H15" s="25">
        <f>IF(C15="","",IFERROR(VLOOKUP(C15,'Produtos'!$A$2:$J$111,9,FALSE),0))</f>
        <v/>
      </c>
      <c r="I15" s="25">
        <f>IF(C15="","",(F15+G15)*H15)</f>
        <v/>
      </c>
      <c r="J15" s="3" t="n"/>
      <c r="K15" s="3" t="n"/>
      <c r="L15" s="3" t="n"/>
      <c r="M15" s="3" t="n"/>
    </row>
    <row r="16">
      <c r="A16" s="3" t="n"/>
      <c r="B16" s="30" t="n"/>
      <c r="C16" s="2" t="n"/>
      <c r="D16" s="13">
        <f>IF(C16="","",IFERROR(VLOOKUP(C16,'Produtos'!$A$2:$J$111,2,FALSE),"Código não encontrado"))</f>
        <v/>
      </c>
      <c r="E16" s="2" t="n"/>
      <c r="F16" s="4" t="n"/>
      <c r="G16" s="4" t="n"/>
      <c r="H16" s="23">
        <f>IF(C16="","",IFERROR(VLOOKUP(C16,'Produtos'!$A$2:$J$111,9,FALSE),0))</f>
        <v/>
      </c>
      <c r="I16" s="23">
        <f>IF(C16="","",(F16+G16)*H16)</f>
        <v/>
      </c>
      <c r="J16" s="3" t="n"/>
      <c r="K16" s="3" t="n"/>
      <c r="L16" s="3" t="n"/>
      <c r="M16" s="3" t="n"/>
    </row>
    <row r="17">
      <c r="A17" s="3" t="n"/>
      <c r="B17" s="30" t="n"/>
      <c r="C17" s="2" t="n"/>
      <c r="D17" s="14">
        <f>IF(C17="","",IFERROR(VLOOKUP(C17,'Produtos'!$A$2:$J$111,2,FALSE),"Código não encontrado"))</f>
        <v/>
      </c>
      <c r="E17" s="2" t="n"/>
      <c r="F17" s="4" t="n"/>
      <c r="G17" s="4" t="n"/>
      <c r="H17" s="25">
        <f>IF(C17="","",IFERROR(VLOOKUP(C17,'Produtos'!$A$2:$J$111,9,FALSE),0))</f>
        <v/>
      </c>
      <c r="I17" s="25">
        <f>IF(C17="","",(F17+G17)*H17)</f>
        <v/>
      </c>
      <c r="J17" s="3" t="n"/>
      <c r="K17" s="3" t="n"/>
      <c r="L17" s="3" t="n"/>
      <c r="M17" s="3" t="n"/>
    </row>
    <row r="18">
      <c r="A18" s="3" t="n"/>
      <c r="B18" s="30" t="n"/>
      <c r="C18" s="2" t="n"/>
      <c r="D18" s="13">
        <f>IF(C18="","",IFERROR(VLOOKUP(C18,'Produtos'!$A$2:$J$111,2,FALSE),"Código não encontrado"))</f>
        <v/>
      </c>
      <c r="E18" s="2" t="n"/>
      <c r="F18" s="4" t="n"/>
      <c r="G18" s="4" t="n"/>
      <c r="H18" s="23">
        <f>IF(C18="","",IFERROR(VLOOKUP(C18,'Produtos'!$A$2:$J$111,9,FALSE),0))</f>
        <v/>
      </c>
      <c r="I18" s="23">
        <f>IF(C18="","",(F18+G18)*H18)</f>
        <v/>
      </c>
      <c r="J18" s="3" t="n"/>
      <c r="K18" s="3" t="n"/>
      <c r="L18" s="3" t="n"/>
      <c r="M18" s="3" t="n"/>
    </row>
    <row r="19">
      <c r="A19" s="3" t="n"/>
      <c r="B19" s="30" t="n"/>
      <c r="C19" s="2" t="n"/>
      <c r="D19" s="14">
        <f>IF(C19="","",IFERROR(VLOOKUP(C19,'Produtos'!$A$2:$J$111,2,FALSE),"Código não encontrado"))</f>
        <v/>
      </c>
      <c r="E19" s="2" t="n"/>
      <c r="F19" s="4" t="n"/>
      <c r="G19" s="4" t="n"/>
      <c r="H19" s="25">
        <f>IF(C19="","",IFERROR(VLOOKUP(C19,'Produtos'!$A$2:$J$111,9,FALSE),0))</f>
        <v/>
      </c>
      <c r="I19" s="25">
        <f>IF(C19="","",(F19+G19)*H19)</f>
        <v/>
      </c>
      <c r="J19" s="3" t="n"/>
      <c r="K19" s="3" t="n"/>
      <c r="L19" s="3" t="n"/>
      <c r="M19" s="3" t="n"/>
    </row>
    <row r="20">
      <c r="A20" s="3" t="n"/>
      <c r="B20" s="30" t="n"/>
      <c r="C20" s="2" t="n"/>
      <c r="D20" s="13">
        <f>IF(C20="","",IFERROR(VLOOKUP(C20,'Produtos'!$A$2:$J$111,2,FALSE),"Código não encontrado"))</f>
        <v/>
      </c>
      <c r="E20" s="2" t="n"/>
      <c r="F20" s="4" t="n"/>
      <c r="G20" s="4" t="n"/>
      <c r="H20" s="23">
        <f>IF(C20="","",IFERROR(VLOOKUP(C20,'Produtos'!$A$2:$J$111,9,FALSE),0))</f>
        <v/>
      </c>
      <c r="I20" s="23">
        <f>IF(C20="","",(F20+G20)*H20)</f>
        <v/>
      </c>
      <c r="J20" s="3" t="n"/>
      <c r="K20" s="3" t="n"/>
      <c r="L20" s="3" t="n"/>
      <c r="M20" s="3" t="n"/>
    </row>
    <row r="21">
      <c r="A21" s="3" t="n"/>
      <c r="B21" s="30" t="n"/>
      <c r="C21" s="2" t="n"/>
      <c r="D21" s="14">
        <f>IF(C21="","",IFERROR(VLOOKUP(C21,'Produtos'!$A$2:$J$111,2,FALSE),"Código não encontrado"))</f>
        <v/>
      </c>
      <c r="E21" s="2" t="n"/>
      <c r="F21" s="4" t="n"/>
      <c r="G21" s="4" t="n"/>
      <c r="H21" s="25">
        <f>IF(C21="","",IFERROR(VLOOKUP(C21,'Produtos'!$A$2:$J$111,9,FALSE),0))</f>
        <v/>
      </c>
      <c r="I21" s="25">
        <f>IF(C21="","",(F21+G21)*H21)</f>
        <v/>
      </c>
      <c r="J21" s="3" t="n"/>
      <c r="K21" s="3" t="n"/>
      <c r="L21" s="3" t="n"/>
      <c r="M21" s="3" t="n"/>
    </row>
    <row r="22">
      <c r="A22" s="3" t="n"/>
      <c r="B22" s="30" t="n"/>
      <c r="C22" s="2" t="n"/>
      <c r="D22" s="13">
        <f>IF(C22="","",IFERROR(VLOOKUP(C22,'Produtos'!$A$2:$J$111,2,FALSE),"Código não encontrado"))</f>
        <v/>
      </c>
      <c r="E22" s="2" t="n"/>
      <c r="F22" s="4" t="n"/>
      <c r="G22" s="4" t="n"/>
      <c r="H22" s="23">
        <f>IF(C22="","",IFERROR(VLOOKUP(C22,'Produtos'!$A$2:$J$111,9,FALSE),0))</f>
        <v/>
      </c>
      <c r="I22" s="23">
        <f>IF(C22="","",(F22+G22)*H22)</f>
        <v/>
      </c>
      <c r="J22" s="3" t="n"/>
      <c r="K22" s="3" t="n"/>
      <c r="L22" s="3" t="n"/>
      <c r="M22" s="3" t="n"/>
    </row>
    <row r="23">
      <c r="A23" s="3" t="n"/>
      <c r="B23" s="30" t="n"/>
      <c r="C23" s="2" t="n"/>
      <c r="D23" s="14">
        <f>IF(C23="","",IFERROR(VLOOKUP(C23,'Produtos'!$A$2:$J$111,2,FALSE),"Código não encontrado"))</f>
        <v/>
      </c>
      <c r="E23" s="2" t="n"/>
      <c r="F23" s="4" t="n"/>
      <c r="G23" s="4" t="n"/>
      <c r="H23" s="25">
        <f>IF(C23="","",IFERROR(VLOOKUP(C23,'Produtos'!$A$2:$J$111,9,FALSE),0))</f>
        <v/>
      </c>
      <c r="I23" s="25">
        <f>IF(C23="","",(F23+G23)*H23)</f>
        <v/>
      </c>
      <c r="J23" s="3" t="n"/>
      <c r="K23" s="3" t="n"/>
      <c r="L23" s="3" t="n"/>
      <c r="M23" s="3" t="n"/>
    </row>
    <row r="24">
      <c r="A24" s="3" t="n"/>
      <c r="B24" s="30" t="n"/>
      <c r="C24" s="2" t="n"/>
      <c r="D24" s="13">
        <f>IF(C24="","",IFERROR(VLOOKUP(C24,'Produtos'!$A$2:$J$111,2,FALSE),"Código não encontrado"))</f>
        <v/>
      </c>
      <c r="E24" s="2" t="n"/>
      <c r="F24" s="4" t="n"/>
      <c r="G24" s="4" t="n"/>
      <c r="H24" s="23">
        <f>IF(C24="","",IFERROR(VLOOKUP(C24,'Produtos'!$A$2:$J$111,9,FALSE),0))</f>
        <v/>
      </c>
      <c r="I24" s="23">
        <f>IF(C24="","",(F24+G24)*H24)</f>
        <v/>
      </c>
      <c r="J24" s="3" t="n"/>
      <c r="K24" s="3" t="n"/>
      <c r="L24" s="3" t="n"/>
      <c r="M24" s="3" t="n"/>
    </row>
    <row r="25">
      <c r="A25" s="3" t="n"/>
      <c r="B25" s="30" t="n"/>
      <c r="C25" s="2" t="n"/>
      <c r="D25" s="14">
        <f>IF(C25="","",IFERROR(VLOOKUP(C25,'Produtos'!$A$2:$J$111,2,FALSE),"Código não encontrado"))</f>
        <v/>
      </c>
      <c r="E25" s="2" t="n"/>
      <c r="F25" s="4" t="n"/>
      <c r="G25" s="4" t="n"/>
      <c r="H25" s="25">
        <f>IF(C25="","",IFERROR(VLOOKUP(C25,'Produtos'!$A$2:$J$111,9,FALSE),0))</f>
        <v/>
      </c>
      <c r="I25" s="25">
        <f>IF(C25="","",(F25+G25)*H25)</f>
        <v/>
      </c>
      <c r="J25" s="3" t="n"/>
      <c r="K25" s="3" t="n"/>
      <c r="L25" s="3" t="n"/>
      <c r="M25" s="3" t="n"/>
    </row>
    <row r="26">
      <c r="A26" s="3" t="n"/>
      <c r="B26" s="30" t="n"/>
      <c r="C26" s="2" t="n"/>
      <c r="D26" s="13">
        <f>IF(C26="","",IFERROR(VLOOKUP(C26,'Produtos'!$A$2:$J$111,2,FALSE),"Código não encontrado"))</f>
        <v/>
      </c>
      <c r="E26" s="2" t="n"/>
      <c r="F26" s="4" t="n"/>
      <c r="G26" s="4" t="n"/>
      <c r="H26" s="23">
        <f>IF(C26="","",IFERROR(VLOOKUP(C26,'Produtos'!$A$2:$J$111,9,FALSE),0))</f>
        <v/>
      </c>
      <c r="I26" s="23">
        <f>IF(C26="","",(F26+G26)*H26)</f>
        <v/>
      </c>
      <c r="J26" s="3" t="n"/>
      <c r="K26" s="3" t="n"/>
      <c r="L26" s="3" t="n"/>
      <c r="M26" s="3" t="n"/>
    </row>
    <row r="27">
      <c r="A27" s="3" t="n"/>
      <c r="B27" s="30" t="n"/>
      <c r="C27" s="2" t="n"/>
      <c r="D27" s="14">
        <f>IF(C27="","",IFERROR(VLOOKUP(C27,'Produtos'!$A$2:$J$111,2,FALSE),"Código não encontrado"))</f>
        <v/>
      </c>
      <c r="E27" s="2" t="n"/>
      <c r="F27" s="4" t="n"/>
      <c r="G27" s="4" t="n"/>
      <c r="H27" s="25">
        <f>IF(C27="","",IFERROR(VLOOKUP(C27,'Produtos'!$A$2:$J$111,9,FALSE),0))</f>
        <v/>
      </c>
      <c r="I27" s="25">
        <f>IF(C27="","",(F27+G27)*H27)</f>
        <v/>
      </c>
      <c r="J27" s="3" t="n"/>
      <c r="K27" s="3" t="n"/>
      <c r="L27" s="3" t="n"/>
      <c r="M27" s="3" t="n"/>
    </row>
    <row r="28">
      <c r="A28" s="3" t="n"/>
      <c r="B28" s="30" t="n"/>
      <c r="C28" s="2" t="n"/>
      <c r="D28" s="13">
        <f>IF(C28="","",IFERROR(VLOOKUP(C28,'Produtos'!$A$2:$J$111,2,FALSE),"Código não encontrado"))</f>
        <v/>
      </c>
      <c r="E28" s="2" t="n"/>
      <c r="F28" s="4" t="n"/>
      <c r="G28" s="4" t="n"/>
      <c r="H28" s="23">
        <f>IF(C28="","",IFERROR(VLOOKUP(C28,'Produtos'!$A$2:$J$111,9,FALSE),0))</f>
        <v/>
      </c>
      <c r="I28" s="23">
        <f>IF(C28="","",(F28+G28)*H28)</f>
        <v/>
      </c>
      <c r="J28" s="3" t="n"/>
      <c r="K28" s="3" t="n"/>
      <c r="L28" s="3" t="n"/>
      <c r="M28" s="3" t="n"/>
    </row>
    <row r="29">
      <c r="A29" s="3" t="n"/>
      <c r="B29" s="30" t="n"/>
      <c r="C29" s="2" t="n"/>
      <c r="D29" s="14">
        <f>IF(C29="","",IFERROR(VLOOKUP(C29,'Produtos'!$A$2:$J$111,2,FALSE),"Código não encontrado"))</f>
        <v/>
      </c>
      <c r="E29" s="2" t="n"/>
      <c r="F29" s="4" t="n"/>
      <c r="G29" s="4" t="n"/>
      <c r="H29" s="25">
        <f>IF(C29="","",IFERROR(VLOOKUP(C29,'Produtos'!$A$2:$J$111,9,FALSE),0))</f>
        <v/>
      </c>
      <c r="I29" s="25">
        <f>IF(C29="","",(F29+G29)*H29)</f>
        <v/>
      </c>
      <c r="J29" s="3" t="n"/>
      <c r="K29" s="3" t="n"/>
      <c r="L29" s="3" t="n"/>
      <c r="M29" s="3" t="n"/>
    </row>
    <row r="30">
      <c r="A30" s="3" t="n"/>
      <c r="B30" s="30" t="n"/>
      <c r="C30" s="2" t="n"/>
      <c r="D30" s="13">
        <f>IF(C30="","",IFERROR(VLOOKUP(C30,'Produtos'!$A$2:$J$111,2,FALSE),"Código não encontrado"))</f>
        <v/>
      </c>
      <c r="E30" s="2" t="n"/>
      <c r="F30" s="4" t="n"/>
      <c r="G30" s="4" t="n"/>
      <c r="H30" s="23">
        <f>IF(C30="","",IFERROR(VLOOKUP(C30,'Produtos'!$A$2:$J$111,9,FALSE),0))</f>
        <v/>
      </c>
      <c r="I30" s="23">
        <f>IF(C30="","",(F30+G30)*H30)</f>
        <v/>
      </c>
      <c r="J30" s="3" t="n"/>
      <c r="K30" s="3" t="n"/>
      <c r="L30" s="3" t="n"/>
      <c r="M30" s="3" t="n"/>
    </row>
    <row r="31">
      <c r="A31" s="3" t="n"/>
      <c r="B31" s="30" t="n"/>
      <c r="C31" s="2" t="n"/>
      <c r="D31" s="14">
        <f>IF(C31="","",IFERROR(VLOOKUP(C31,'Produtos'!$A$2:$J$111,2,FALSE),"Código não encontrado"))</f>
        <v/>
      </c>
      <c r="E31" s="2" t="n"/>
      <c r="F31" s="4" t="n"/>
      <c r="G31" s="4" t="n"/>
      <c r="H31" s="25">
        <f>IF(C31="","",IFERROR(VLOOKUP(C31,'Produtos'!$A$2:$J$111,9,FALSE),0))</f>
        <v/>
      </c>
      <c r="I31" s="25">
        <f>IF(C31="","",(F31+G31)*H31)</f>
        <v/>
      </c>
      <c r="J31" s="3" t="n"/>
      <c r="K31" s="3" t="n"/>
      <c r="L31" s="3" t="n"/>
      <c r="M31" s="3" t="n"/>
    </row>
    <row r="32">
      <c r="A32" s="3" t="n"/>
      <c r="B32" s="30" t="n"/>
      <c r="C32" s="2" t="n"/>
      <c r="D32" s="13">
        <f>IF(C32="","",IFERROR(VLOOKUP(C32,'Produtos'!$A$2:$J$111,2,FALSE),"Código não encontrado"))</f>
        <v/>
      </c>
      <c r="E32" s="2" t="n"/>
      <c r="F32" s="4" t="n"/>
      <c r="G32" s="4" t="n"/>
      <c r="H32" s="23">
        <f>IF(C32="","",IFERROR(VLOOKUP(C32,'Produtos'!$A$2:$J$111,9,FALSE),0))</f>
        <v/>
      </c>
      <c r="I32" s="23">
        <f>IF(C32="","",(F32+G32)*H32)</f>
        <v/>
      </c>
      <c r="J32" s="3" t="n"/>
      <c r="K32" s="3" t="n"/>
      <c r="L32" s="3" t="n"/>
      <c r="M32" s="3" t="n"/>
    </row>
    <row r="33">
      <c r="A33" s="3" t="n"/>
      <c r="B33" s="30" t="n"/>
      <c r="C33" s="2" t="n"/>
      <c r="D33" s="14">
        <f>IF(C33="","",IFERROR(VLOOKUP(C33,'Produtos'!$A$2:$J$111,2,FALSE),"Código não encontrado"))</f>
        <v/>
      </c>
      <c r="E33" s="2" t="n"/>
      <c r="F33" s="4" t="n"/>
      <c r="G33" s="4" t="n"/>
      <c r="H33" s="25">
        <f>IF(C33="","",IFERROR(VLOOKUP(C33,'Produtos'!$A$2:$J$111,9,FALSE),0))</f>
        <v/>
      </c>
      <c r="I33" s="25">
        <f>IF(C33="","",(F33+G33)*H33)</f>
        <v/>
      </c>
      <c r="J33" s="3" t="n"/>
      <c r="K33" s="3" t="n"/>
      <c r="L33" s="3" t="n"/>
      <c r="M33" s="3" t="n"/>
    </row>
    <row r="34">
      <c r="A34" s="3" t="n"/>
      <c r="B34" s="30" t="n"/>
      <c r="C34" s="2" t="n"/>
      <c r="D34" s="13">
        <f>IF(C34="","",IFERROR(VLOOKUP(C34,'Produtos'!$A$2:$J$111,2,FALSE),"Código não encontrado"))</f>
        <v/>
      </c>
      <c r="E34" s="2" t="n"/>
      <c r="F34" s="4" t="n"/>
      <c r="G34" s="4" t="n"/>
      <c r="H34" s="23">
        <f>IF(C34="","",IFERROR(VLOOKUP(C34,'Produtos'!$A$2:$J$111,9,FALSE),0))</f>
        <v/>
      </c>
      <c r="I34" s="23">
        <f>IF(C34="","",(F34+G34)*H34)</f>
        <v/>
      </c>
      <c r="J34" s="3" t="n"/>
      <c r="K34" s="3" t="n"/>
      <c r="L34" s="3" t="n"/>
      <c r="M34" s="3" t="n"/>
    </row>
    <row r="35">
      <c r="A35" s="3" t="n"/>
      <c r="B35" s="30" t="n"/>
      <c r="C35" s="2" t="n"/>
      <c r="D35" s="14">
        <f>IF(C35="","",IFERROR(VLOOKUP(C35,'Produtos'!$A$2:$J$111,2,FALSE),"Código não encontrado"))</f>
        <v/>
      </c>
      <c r="E35" s="2" t="n"/>
      <c r="F35" s="4" t="n"/>
      <c r="G35" s="4" t="n"/>
      <c r="H35" s="25">
        <f>IF(C35="","",IFERROR(VLOOKUP(C35,'Produtos'!$A$2:$J$111,9,FALSE),0))</f>
        <v/>
      </c>
      <c r="I35" s="25">
        <f>IF(C35="","",(F35+G35)*H35)</f>
        <v/>
      </c>
      <c r="J35" s="3" t="n"/>
      <c r="K35" s="3" t="n"/>
      <c r="L35" s="3" t="n"/>
      <c r="M35" s="3" t="n"/>
    </row>
    <row r="36">
      <c r="A36" s="3" t="n"/>
      <c r="B36" s="30" t="n"/>
      <c r="C36" s="2" t="n"/>
      <c r="D36" s="13">
        <f>IF(C36="","",IFERROR(VLOOKUP(C36,'Produtos'!$A$2:$J$111,2,FALSE),"Código não encontrado"))</f>
        <v/>
      </c>
      <c r="E36" s="2" t="n"/>
      <c r="F36" s="4" t="n"/>
      <c r="G36" s="4" t="n"/>
      <c r="H36" s="23">
        <f>IF(C36="","",IFERROR(VLOOKUP(C36,'Produtos'!$A$2:$J$111,9,FALSE),0))</f>
        <v/>
      </c>
      <c r="I36" s="23">
        <f>IF(C36="","",(F36+G36)*H36)</f>
        <v/>
      </c>
      <c r="J36" s="3" t="n"/>
      <c r="K36" s="3" t="n"/>
      <c r="L36" s="3" t="n"/>
      <c r="M36" s="3" t="n"/>
    </row>
    <row r="37">
      <c r="A37" s="3" t="n"/>
      <c r="B37" s="30" t="n"/>
      <c r="C37" s="2" t="n"/>
      <c r="D37" s="14">
        <f>IF(C37="","",IFERROR(VLOOKUP(C37,'Produtos'!$A$2:$J$111,2,FALSE),"Código não encontrado"))</f>
        <v/>
      </c>
      <c r="E37" s="2" t="n"/>
      <c r="F37" s="4" t="n"/>
      <c r="G37" s="4" t="n"/>
      <c r="H37" s="25">
        <f>IF(C37="","",IFERROR(VLOOKUP(C37,'Produtos'!$A$2:$J$111,9,FALSE),0))</f>
        <v/>
      </c>
      <c r="I37" s="25">
        <f>IF(C37="","",(F37+G37)*H37)</f>
        <v/>
      </c>
      <c r="J37" s="3" t="n"/>
      <c r="K37" s="3" t="n"/>
      <c r="L37" s="3" t="n"/>
      <c r="M37" s="3" t="n"/>
    </row>
    <row r="38">
      <c r="A38" s="3" t="n"/>
      <c r="B38" s="30" t="n"/>
      <c r="C38" s="2" t="n"/>
      <c r="D38" s="13">
        <f>IF(C38="","",IFERROR(VLOOKUP(C38,'Produtos'!$A$2:$J$111,2,FALSE),"Código não encontrado"))</f>
        <v/>
      </c>
      <c r="E38" s="2" t="n"/>
      <c r="F38" s="4" t="n"/>
      <c r="G38" s="4" t="n"/>
      <c r="H38" s="23">
        <f>IF(C38="","",IFERROR(VLOOKUP(C38,'Produtos'!$A$2:$J$111,9,FALSE),0))</f>
        <v/>
      </c>
      <c r="I38" s="23">
        <f>IF(C38="","",(F38+G38)*H38)</f>
        <v/>
      </c>
      <c r="J38" s="3" t="n"/>
      <c r="K38" s="3" t="n"/>
      <c r="L38" s="3" t="n"/>
      <c r="M38" s="3" t="n"/>
    </row>
    <row r="39">
      <c r="A39" s="3" t="n"/>
      <c r="B39" s="30" t="n"/>
      <c r="C39" s="2" t="n"/>
      <c r="D39" s="14">
        <f>IF(C39="","",IFERROR(VLOOKUP(C39,'Produtos'!$A$2:$J$111,2,FALSE),"Código não encontrado"))</f>
        <v/>
      </c>
      <c r="E39" s="2" t="n"/>
      <c r="F39" s="4" t="n"/>
      <c r="G39" s="4" t="n"/>
      <c r="H39" s="25">
        <f>IF(C39="","",IFERROR(VLOOKUP(C39,'Produtos'!$A$2:$J$111,9,FALSE),0))</f>
        <v/>
      </c>
      <c r="I39" s="25">
        <f>IF(C39="","",(F39+G39)*H39)</f>
        <v/>
      </c>
      <c r="J39" s="3" t="n"/>
      <c r="K39" s="3" t="n"/>
      <c r="L39" s="3" t="n"/>
      <c r="M39" s="3" t="n"/>
    </row>
    <row r="40">
      <c r="A40" s="3" t="n"/>
      <c r="B40" s="30" t="n"/>
      <c r="C40" s="2" t="n"/>
      <c r="D40" s="13">
        <f>IF(C40="","",IFERROR(VLOOKUP(C40,'Produtos'!$A$2:$J$111,2,FALSE),"Código não encontrado"))</f>
        <v/>
      </c>
      <c r="E40" s="2" t="n"/>
      <c r="F40" s="4" t="n"/>
      <c r="G40" s="4" t="n"/>
      <c r="H40" s="23">
        <f>IF(C40="","",IFERROR(VLOOKUP(C40,'Produtos'!$A$2:$J$111,9,FALSE),0))</f>
        <v/>
      </c>
      <c r="I40" s="23">
        <f>IF(C40="","",(F40+G40)*H40)</f>
        <v/>
      </c>
      <c r="J40" s="3" t="n"/>
      <c r="K40" s="3" t="n"/>
      <c r="L40" s="3" t="n"/>
      <c r="M40" s="3" t="n"/>
    </row>
    <row r="41">
      <c r="A41" s="3" t="n"/>
      <c r="B41" s="30" t="n"/>
      <c r="C41" s="2" t="n"/>
      <c r="D41" s="14">
        <f>IF(C41="","",IFERROR(VLOOKUP(C41,'Produtos'!$A$2:$J$111,2,FALSE),"Código não encontrado"))</f>
        <v/>
      </c>
      <c r="E41" s="2" t="n"/>
      <c r="F41" s="4" t="n"/>
      <c r="G41" s="4" t="n"/>
      <c r="H41" s="25">
        <f>IF(C41="","",IFERROR(VLOOKUP(C41,'Produtos'!$A$2:$J$111,9,FALSE),0))</f>
        <v/>
      </c>
      <c r="I41" s="25">
        <f>IF(C41="","",(F41+G41)*H41)</f>
        <v/>
      </c>
      <c r="J41" s="3" t="n"/>
      <c r="K41" s="3" t="n"/>
      <c r="L41" s="3" t="n"/>
      <c r="M41" s="3" t="n"/>
    </row>
    <row r="42">
      <c r="A42" s="3" t="n"/>
      <c r="B42" s="30" t="n"/>
      <c r="C42" s="2" t="n"/>
      <c r="D42" s="13">
        <f>IF(C42="","",IFERROR(VLOOKUP(C42,'Produtos'!$A$2:$J$111,2,FALSE),"Código não encontrado"))</f>
        <v/>
      </c>
      <c r="E42" s="2" t="n"/>
      <c r="F42" s="4" t="n"/>
      <c r="G42" s="4" t="n"/>
      <c r="H42" s="23">
        <f>IF(C42="","",IFERROR(VLOOKUP(C42,'Produtos'!$A$2:$J$111,9,FALSE),0))</f>
        <v/>
      </c>
      <c r="I42" s="23">
        <f>IF(C42="","",(F42+G42)*H42)</f>
        <v/>
      </c>
      <c r="J42" s="3" t="n"/>
      <c r="K42" s="3" t="n"/>
      <c r="L42" s="3" t="n"/>
      <c r="M42" s="3" t="n"/>
    </row>
    <row r="43">
      <c r="A43" s="3" t="n"/>
      <c r="B43" s="30" t="n"/>
      <c r="C43" s="2" t="n"/>
      <c r="D43" s="14">
        <f>IF(C43="","",IFERROR(VLOOKUP(C43,'Produtos'!$A$2:$J$111,2,FALSE),"Código não encontrado"))</f>
        <v/>
      </c>
      <c r="E43" s="2" t="n"/>
      <c r="F43" s="4" t="n"/>
      <c r="G43" s="4" t="n"/>
      <c r="H43" s="25">
        <f>IF(C43="","",IFERROR(VLOOKUP(C43,'Produtos'!$A$2:$J$111,9,FALSE),0))</f>
        <v/>
      </c>
      <c r="I43" s="25">
        <f>IF(C43="","",(F43+G43)*H43)</f>
        <v/>
      </c>
      <c r="J43" s="3" t="n"/>
      <c r="K43" s="3" t="n"/>
      <c r="L43" s="3" t="n"/>
      <c r="M43" s="3" t="n"/>
    </row>
    <row r="44">
      <c r="A44" s="3" t="n"/>
      <c r="B44" s="30" t="n"/>
      <c r="C44" s="2" t="n"/>
      <c r="D44" s="13">
        <f>IF(C44="","",IFERROR(VLOOKUP(C44,'Produtos'!$A$2:$J$111,2,FALSE),"Código não encontrado"))</f>
        <v/>
      </c>
      <c r="E44" s="2" t="n"/>
      <c r="F44" s="4" t="n"/>
      <c r="G44" s="4" t="n"/>
      <c r="H44" s="23">
        <f>IF(C44="","",IFERROR(VLOOKUP(C44,'Produtos'!$A$2:$J$111,9,FALSE),0))</f>
        <v/>
      </c>
      <c r="I44" s="23">
        <f>IF(C44="","",(F44+G44)*H44)</f>
        <v/>
      </c>
      <c r="J44" s="3" t="n"/>
      <c r="K44" s="3" t="n"/>
      <c r="L44" s="3" t="n"/>
      <c r="M44" s="3" t="n"/>
    </row>
    <row r="45">
      <c r="A45" s="3" t="n"/>
      <c r="B45" s="30" t="n"/>
      <c r="C45" s="2" t="n"/>
      <c r="D45" s="14">
        <f>IF(C45="","",IFERROR(VLOOKUP(C45,'Produtos'!$A$2:$J$111,2,FALSE),"Código não encontrado"))</f>
        <v/>
      </c>
      <c r="E45" s="2" t="n"/>
      <c r="F45" s="4" t="n"/>
      <c r="G45" s="4" t="n"/>
      <c r="H45" s="25">
        <f>IF(C45="","",IFERROR(VLOOKUP(C45,'Produtos'!$A$2:$J$111,9,FALSE),0))</f>
        <v/>
      </c>
      <c r="I45" s="25">
        <f>IF(C45="","",(F45+G45)*H45)</f>
        <v/>
      </c>
      <c r="J45" s="3" t="n"/>
      <c r="K45" s="3" t="n"/>
      <c r="L45" s="3" t="n"/>
      <c r="M45" s="3" t="n"/>
    </row>
    <row r="46">
      <c r="A46" s="3" t="n"/>
      <c r="B46" s="30" t="n"/>
      <c r="C46" s="2" t="n"/>
      <c r="D46" s="13">
        <f>IF(C46="","",IFERROR(VLOOKUP(C46,'Produtos'!$A$2:$J$111,2,FALSE),"Código não encontrado"))</f>
        <v/>
      </c>
      <c r="E46" s="2" t="n"/>
      <c r="F46" s="4" t="n"/>
      <c r="G46" s="4" t="n"/>
      <c r="H46" s="23">
        <f>IF(C46="","",IFERROR(VLOOKUP(C46,'Produtos'!$A$2:$J$111,9,FALSE),0))</f>
        <v/>
      </c>
      <c r="I46" s="23">
        <f>IF(C46="","",(F46+G46)*H46)</f>
        <v/>
      </c>
      <c r="J46" s="3" t="n"/>
      <c r="K46" s="3" t="n"/>
      <c r="L46" s="3" t="n"/>
      <c r="M46" s="3" t="n"/>
    </row>
    <row r="47">
      <c r="A47" s="3" t="n"/>
      <c r="B47" s="30" t="n"/>
      <c r="C47" s="2" t="n"/>
      <c r="D47" s="14">
        <f>IF(C47="","",IFERROR(VLOOKUP(C47,'Produtos'!$A$2:$J$111,2,FALSE),"Código não encontrado"))</f>
        <v/>
      </c>
      <c r="E47" s="2" t="n"/>
      <c r="F47" s="4" t="n"/>
      <c r="G47" s="4" t="n"/>
      <c r="H47" s="25">
        <f>IF(C47="","",IFERROR(VLOOKUP(C47,'Produtos'!$A$2:$J$111,9,FALSE),0))</f>
        <v/>
      </c>
      <c r="I47" s="25">
        <f>IF(C47="","",(F47+G47)*H47)</f>
        <v/>
      </c>
      <c r="J47" s="3" t="n"/>
      <c r="K47" s="3" t="n"/>
      <c r="L47" s="3" t="n"/>
      <c r="M47" s="3" t="n"/>
    </row>
    <row r="48">
      <c r="A48" s="3" t="n"/>
      <c r="B48" s="30" t="n"/>
      <c r="C48" s="2" t="n"/>
      <c r="D48" s="13">
        <f>IF(C48="","",IFERROR(VLOOKUP(C48,'Produtos'!$A$2:$J$111,2,FALSE),"Código não encontrado"))</f>
        <v/>
      </c>
      <c r="E48" s="2" t="n"/>
      <c r="F48" s="4" t="n"/>
      <c r="G48" s="4" t="n"/>
      <c r="H48" s="23">
        <f>IF(C48="","",IFERROR(VLOOKUP(C48,'Produtos'!$A$2:$J$111,9,FALSE),0))</f>
        <v/>
      </c>
      <c r="I48" s="23">
        <f>IF(C48="","",(F48+G48)*H48)</f>
        <v/>
      </c>
      <c r="J48" s="3" t="n"/>
      <c r="K48" s="3" t="n"/>
      <c r="L48" s="3" t="n"/>
      <c r="M48" s="3" t="n"/>
    </row>
    <row r="49">
      <c r="A49" s="3" t="n"/>
      <c r="B49" s="30" t="n"/>
      <c r="C49" s="2" t="n"/>
      <c r="D49" s="14">
        <f>IF(C49="","",IFERROR(VLOOKUP(C49,'Produtos'!$A$2:$J$111,2,FALSE),"Código não encontrado"))</f>
        <v/>
      </c>
      <c r="E49" s="2" t="n"/>
      <c r="F49" s="4" t="n"/>
      <c r="G49" s="4" t="n"/>
      <c r="H49" s="25">
        <f>IF(C49="","",IFERROR(VLOOKUP(C49,'Produtos'!$A$2:$J$111,9,FALSE),0))</f>
        <v/>
      </c>
      <c r="I49" s="25">
        <f>IF(C49="","",(F49+G49)*H49)</f>
        <v/>
      </c>
      <c r="J49" s="3" t="n"/>
      <c r="K49" s="3" t="n"/>
      <c r="L49" s="3" t="n"/>
      <c r="M49" s="3" t="n"/>
    </row>
    <row r="50">
      <c r="A50" s="3" t="n"/>
      <c r="B50" s="30" t="n"/>
      <c r="C50" s="2" t="n"/>
      <c r="D50" s="13">
        <f>IF(C50="","",IFERROR(VLOOKUP(C50,'Produtos'!$A$2:$J$111,2,FALSE),"Código não encontrado"))</f>
        <v/>
      </c>
      <c r="E50" s="2" t="n"/>
      <c r="F50" s="4" t="n"/>
      <c r="G50" s="4" t="n"/>
      <c r="H50" s="23">
        <f>IF(C50="","",IFERROR(VLOOKUP(C50,'Produtos'!$A$2:$J$111,9,FALSE),0))</f>
        <v/>
      </c>
      <c r="I50" s="23">
        <f>IF(C50="","",(F50+G50)*H50)</f>
        <v/>
      </c>
      <c r="J50" s="3" t="n"/>
      <c r="K50" s="3" t="n"/>
      <c r="L50" s="3" t="n"/>
      <c r="M50" s="3" t="n"/>
    </row>
    <row r="51">
      <c r="A51" s="3" t="n"/>
      <c r="B51" s="30" t="n"/>
      <c r="C51" s="2" t="n"/>
      <c r="D51" s="14">
        <f>IF(C51="","",IFERROR(VLOOKUP(C51,'Produtos'!$A$2:$J$111,2,FALSE),"Código não encontrado"))</f>
        <v/>
      </c>
      <c r="E51" s="2" t="n"/>
      <c r="F51" s="4" t="n"/>
      <c r="G51" s="4" t="n"/>
      <c r="H51" s="25">
        <f>IF(C51="","",IFERROR(VLOOKUP(C51,'Produtos'!$A$2:$J$111,9,FALSE),0))</f>
        <v/>
      </c>
      <c r="I51" s="25">
        <f>IF(C51="","",(F51+G51)*H51)</f>
        <v/>
      </c>
      <c r="J51" s="3" t="n"/>
      <c r="K51" s="3" t="n"/>
      <c r="L51" s="3" t="n"/>
      <c r="M51" s="3" t="n"/>
    </row>
    <row r="52">
      <c r="A52" s="3" t="n"/>
      <c r="B52" s="30" t="n"/>
      <c r="C52" s="2" t="n"/>
      <c r="D52" s="13">
        <f>IF(C52="","",IFERROR(VLOOKUP(C52,'Produtos'!$A$2:$J$111,2,FALSE),"Código não encontrado"))</f>
        <v/>
      </c>
      <c r="E52" s="2" t="n"/>
      <c r="F52" s="4" t="n"/>
      <c r="G52" s="4" t="n"/>
      <c r="H52" s="23">
        <f>IF(C52="","",IFERROR(VLOOKUP(C52,'Produtos'!$A$2:$J$111,9,FALSE),0))</f>
        <v/>
      </c>
      <c r="I52" s="23">
        <f>IF(C52="","",(F52+G52)*H52)</f>
        <v/>
      </c>
      <c r="J52" s="3" t="n"/>
      <c r="K52" s="3" t="n"/>
      <c r="L52" s="3" t="n"/>
      <c r="M52" s="3" t="n"/>
    </row>
    <row r="53">
      <c r="A53" s="3" t="n"/>
      <c r="B53" s="30" t="n"/>
      <c r="C53" s="2" t="n"/>
      <c r="D53" s="14">
        <f>IF(C53="","",IFERROR(VLOOKUP(C53,'Produtos'!$A$2:$J$111,2,FALSE),"Código não encontrado"))</f>
        <v/>
      </c>
      <c r="E53" s="2" t="n"/>
      <c r="F53" s="4" t="n"/>
      <c r="G53" s="4" t="n"/>
      <c r="H53" s="25">
        <f>IF(C53="","",IFERROR(VLOOKUP(C53,'Produtos'!$A$2:$J$111,9,FALSE),0))</f>
        <v/>
      </c>
      <c r="I53" s="25">
        <f>IF(C53="","",(F53+G53)*H53)</f>
        <v/>
      </c>
      <c r="J53" s="3" t="n"/>
      <c r="K53" s="3" t="n"/>
      <c r="L53" s="3" t="n"/>
      <c r="M53" s="3" t="n"/>
    </row>
    <row r="54">
      <c r="A54" s="3" t="n"/>
      <c r="B54" s="30" t="n"/>
      <c r="C54" s="2" t="n"/>
      <c r="D54" s="13">
        <f>IF(C54="","",IFERROR(VLOOKUP(C54,'Produtos'!$A$2:$J$111,2,FALSE),"Código não encontrado"))</f>
        <v/>
      </c>
      <c r="E54" s="2" t="n"/>
      <c r="F54" s="4" t="n"/>
      <c r="G54" s="4" t="n"/>
      <c r="H54" s="23">
        <f>IF(C54="","",IFERROR(VLOOKUP(C54,'Produtos'!$A$2:$J$111,9,FALSE),0))</f>
        <v/>
      </c>
      <c r="I54" s="23">
        <f>IF(C54="","",(F54+G54)*H54)</f>
        <v/>
      </c>
      <c r="J54" s="3" t="n"/>
      <c r="K54" s="3" t="n"/>
      <c r="L54" s="3" t="n"/>
      <c r="M54" s="3" t="n"/>
    </row>
    <row r="55">
      <c r="A55" s="3" t="n"/>
      <c r="B55" s="30" t="n"/>
      <c r="C55" s="2" t="n"/>
      <c r="D55" s="14">
        <f>IF(C55="","",IFERROR(VLOOKUP(C55,'Produtos'!$A$2:$J$111,2,FALSE),"Código não encontrado"))</f>
        <v/>
      </c>
      <c r="E55" s="2" t="n"/>
      <c r="F55" s="4" t="n"/>
      <c r="G55" s="4" t="n"/>
      <c r="H55" s="25">
        <f>IF(C55="","",IFERROR(VLOOKUP(C55,'Produtos'!$A$2:$J$111,9,FALSE),0))</f>
        <v/>
      </c>
      <c r="I55" s="25">
        <f>IF(C55="","",(F55+G55)*H55)</f>
        <v/>
      </c>
      <c r="J55" s="3" t="n"/>
      <c r="K55" s="3" t="n"/>
      <c r="L55" s="3" t="n"/>
      <c r="M55" s="3" t="n"/>
    </row>
    <row r="56">
      <c r="A56" s="3" t="n"/>
      <c r="B56" s="30" t="n"/>
      <c r="C56" s="2" t="n"/>
      <c r="D56" s="13">
        <f>IF(C56="","",IFERROR(VLOOKUP(C56,'Produtos'!$A$2:$J$111,2,FALSE),"Código não encontrado"))</f>
        <v/>
      </c>
      <c r="E56" s="2" t="n"/>
      <c r="F56" s="4" t="n"/>
      <c r="G56" s="4" t="n"/>
      <c r="H56" s="23">
        <f>IF(C56="","",IFERROR(VLOOKUP(C56,'Produtos'!$A$2:$J$111,9,FALSE),0))</f>
        <v/>
      </c>
      <c r="I56" s="23">
        <f>IF(C56="","",(F56+G56)*H56)</f>
        <v/>
      </c>
      <c r="J56" s="3" t="n"/>
      <c r="K56" s="3" t="n"/>
      <c r="L56" s="3" t="n"/>
      <c r="M56" s="3" t="n"/>
    </row>
    <row r="57">
      <c r="A57" s="3" t="n"/>
      <c r="B57" s="30" t="n"/>
      <c r="C57" s="2" t="n"/>
      <c r="D57" s="14">
        <f>IF(C57="","",IFERROR(VLOOKUP(C57,'Produtos'!$A$2:$J$111,2,FALSE),"Código não encontrado"))</f>
        <v/>
      </c>
      <c r="E57" s="2" t="n"/>
      <c r="F57" s="4" t="n"/>
      <c r="G57" s="4" t="n"/>
      <c r="H57" s="25">
        <f>IF(C57="","",IFERROR(VLOOKUP(C57,'Produtos'!$A$2:$J$111,9,FALSE),0))</f>
        <v/>
      </c>
      <c r="I57" s="25">
        <f>IF(C57="","",(F57+G57)*H57)</f>
        <v/>
      </c>
      <c r="J57" s="3" t="n"/>
      <c r="K57" s="3" t="n"/>
      <c r="L57" s="3" t="n"/>
      <c r="M57" s="3" t="n"/>
    </row>
    <row r="58">
      <c r="A58" s="3" t="n"/>
      <c r="B58" s="30" t="n"/>
      <c r="C58" s="2" t="n"/>
      <c r="D58" s="13">
        <f>IF(C58="","",IFERROR(VLOOKUP(C58,'Produtos'!$A$2:$J$111,2,FALSE),"Código não encontrado"))</f>
        <v/>
      </c>
      <c r="E58" s="2" t="n"/>
      <c r="F58" s="4" t="n"/>
      <c r="G58" s="4" t="n"/>
      <c r="H58" s="23">
        <f>IF(C58="","",IFERROR(VLOOKUP(C58,'Produtos'!$A$2:$J$111,9,FALSE),0))</f>
        <v/>
      </c>
      <c r="I58" s="23">
        <f>IF(C58="","",(F58+G58)*H58)</f>
        <v/>
      </c>
      <c r="J58" s="3" t="n"/>
      <c r="K58" s="3" t="n"/>
      <c r="L58" s="3" t="n"/>
      <c r="M58" s="3" t="n"/>
    </row>
    <row r="59">
      <c r="A59" s="3" t="n"/>
      <c r="B59" s="30" t="n"/>
      <c r="C59" s="2" t="n"/>
      <c r="D59" s="14">
        <f>IF(C59="","",IFERROR(VLOOKUP(C59,'Produtos'!$A$2:$J$111,2,FALSE),"Código não encontrado"))</f>
        <v/>
      </c>
      <c r="E59" s="2" t="n"/>
      <c r="F59" s="4" t="n"/>
      <c r="G59" s="4" t="n"/>
      <c r="H59" s="25">
        <f>IF(C59="","",IFERROR(VLOOKUP(C59,'Produtos'!$A$2:$J$111,9,FALSE),0))</f>
        <v/>
      </c>
      <c r="I59" s="25">
        <f>IF(C59="","",(F59+G59)*H59)</f>
        <v/>
      </c>
      <c r="J59" s="3" t="n"/>
      <c r="K59" s="3" t="n"/>
      <c r="L59" s="3" t="n"/>
      <c r="M59" s="3" t="n"/>
    </row>
    <row r="60">
      <c r="A60" s="3" t="n"/>
      <c r="B60" s="30" t="n"/>
      <c r="C60" s="2" t="n"/>
      <c r="D60" s="13">
        <f>IF(C60="","",IFERROR(VLOOKUP(C60,'Produtos'!$A$2:$J$111,2,FALSE),"Código não encontrado"))</f>
        <v/>
      </c>
      <c r="E60" s="2" t="n"/>
      <c r="F60" s="4" t="n"/>
      <c r="G60" s="4" t="n"/>
      <c r="H60" s="23">
        <f>IF(C60="","",IFERROR(VLOOKUP(C60,'Produtos'!$A$2:$J$111,9,FALSE),0))</f>
        <v/>
      </c>
      <c r="I60" s="23">
        <f>IF(C60="","",(F60+G60)*H60)</f>
        <v/>
      </c>
      <c r="J60" s="3" t="n"/>
      <c r="K60" s="3" t="n"/>
      <c r="L60" s="3" t="n"/>
      <c r="M60" s="3" t="n"/>
    </row>
    <row r="61">
      <c r="A61" s="3" t="n"/>
      <c r="B61" s="30" t="n"/>
      <c r="C61" s="2" t="n"/>
      <c r="D61" s="14">
        <f>IF(C61="","",IFERROR(VLOOKUP(C61,'Produtos'!$A$2:$J$111,2,FALSE),"Código não encontrado"))</f>
        <v/>
      </c>
      <c r="E61" s="2" t="n"/>
      <c r="F61" s="4" t="n"/>
      <c r="G61" s="4" t="n"/>
      <c r="H61" s="25">
        <f>IF(C61="","",IFERROR(VLOOKUP(C61,'Produtos'!$A$2:$J$111,9,FALSE),0))</f>
        <v/>
      </c>
      <c r="I61" s="25">
        <f>IF(C61="","",(F61+G61)*H61)</f>
        <v/>
      </c>
      <c r="J61" s="3" t="n"/>
      <c r="K61" s="3" t="n"/>
      <c r="L61" s="3" t="n"/>
      <c r="M61" s="3" t="n"/>
    </row>
    <row r="62">
      <c r="A62" s="3" t="n"/>
      <c r="B62" s="30" t="n"/>
      <c r="C62" s="2" t="n"/>
      <c r="D62" s="13">
        <f>IF(C62="","",IFERROR(VLOOKUP(C62,'Produtos'!$A$2:$J$111,2,FALSE),"Código não encontrado"))</f>
        <v/>
      </c>
      <c r="E62" s="2" t="n"/>
      <c r="F62" s="4" t="n"/>
      <c r="G62" s="4" t="n"/>
      <c r="H62" s="23">
        <f>IF(C62="","",IFERROR(VLOOKUP(C62,'Produtos'!$A$2:$J$111,9,FALSE),0))</f>
        <v/>
      </c>
      <c r="I62" s="23">
        <f>IF(C62="","",(F62+G62)*H62)</f>
        <v/>
      </c>
      <c r="J62" s="3" t="n"/>
      <c r="K62" s="3" t="n"/>
      <c r="L62" s="3" t="n"/>
      <c r="M62" s="3" t="n"/>
    </row>
    <row r="63">
      <c r="A63" s="3" t="n"/>
      <c r="B63" s="30" t="n"/>
      <c r="C63" s="2" t="n"/>
      <c r="D63" s="14">
        <f>IF(C63="","",IFERROR(VLOOKUP(C63,'Produtos'!$A$2:$J$111,2,FALSE),"Código não encontrado"))</f>
        <v/>
      </c>
      <c r="E63" s="2" t="n"/>
      <c r="F63" s="4" t="n"/>
      <c r="G63" s="4" t="n"/>
      <c r="H63" s="25">
        <f>IF(C63="","",IFERROR(VLOOKUP(C63,'Produtos'!$A$2:$J$111,9,FALSE),0))</f>
        <v/>
      </c>
      <c r="I63" s="25">
        <f>IF(C63="","",(F63+G63)*H63)</f>
        <v/>
      </c>
      <c r="J63" s="3" t="n"/>
      <c r="K63" s="3" t="n"/>
      <c r="L63" s="3" t="n"/>
      <c r="M63" s="3" t="n"/>
    </row>
    <row r="64">
      <c r="A64" s="3" t="n"/>
      <c r="B64" s="30" t="n"/>
      <c r="C64" s="2" t="n"/>
      <c r="D64" s="13">
        <f>IF(C64="","",IFERROR(VLOOKUP(C64,'Produtos'!$A$2:$J$111,2,FALSE),"Código não encontrado"))</f>
        <v/>
      </c>
      <c r="E64" s="2" t="n"/>
      <c r="F64" s="4" t="n"/>
      <c r="G64" s="4" t="n"/>
      <c r="H64" s="23">
        <f>IF(C64="","",IFERROR(VLOOKUP(C64,'Produtos'!$A$2:$J$111,9,FALSE),0))</f>
        <v/>
      </c>
      <c r="I64" s="23">
        <f>IF(C64="","",(F64+G64)*H64)</f>
        <v/>
      </c>
      <c r="J64" s="3" t="n"/>
      <c r="K64" s="3" t="n"/>
      <c r="L64" s="3" t="n"/>
      <c r="M64" s="3" t="n"/>
    </row>
    <row r="65">
      <c r="A65" s="3" t="n"/>
      <c r="B65" s="30" t="n"/>
      <c r="C65" s="2" t="n"/>
      <c r="D65" s="14">
        <f>IF(C65="","",IFERROR(VLOOKUP(C65,'Produtos'!$A$2:$J$111,2,FALSE),"Código não encontrado"))</f>
        <v/>
      </c>
      <c r="E65" s="2" t="n"/>
      <c r="F65" s="4" t="n"/>
      <c r="G65" s="4" t="n"/>
      <c r="H65" s="25">
        <f>IF(C65="","",IFERROR(VLOOKUP(C65,'Produtos'!$A$2:$J$111,9,FALSE),0))</f>
        <v/>
      </c>
      <c r="I65" s="25">
        <f>IF(C65="","",(F65+G65)*H65)</f>
        <v/>
      </c>
      <c r="J65" s="3" t="n"/>
      <c r="K65" s="3" t="n"/>
      <c r="L65" s="3" t="n"/>
      <c r="M65" s="3" t="n"/>
    </row>
    <row r="66">
      <c r="A66" s="3" t="n"/>
      <c r="B66" s="30" t="n"/>
      <c r="C66" s="2" t="n"/>
      <c r="D66" s="13">
        <f>IF(C66="","",IFERROR(VLOOKUP(C66,'Produtos'!$A$2:$J$111,2,FALSE),"Código não encontrado"))</f>
        <v/>
      </c>
      <c r="E66" s="2" t="n"/>
      <c r="F66" s="4" t="n"/>
      <c r="G66" s="4" t="n"/>
      <c r="H66" s="23">
        <f>IF(C66="","",IFERROR(VLOOKUP(C66,'Produtos'!$A$2:$J$111,9,FALSE),0))</f>
        <v/>
      </c>
      <c r="I66" s="23">
        <f>IF(C66="","",(F66+G66)*H66)</f>
        <v/>
      </c>
      <c r="J66" s="3" t="n"/>
      <c r="K66" s="3" t="n"/>
      <c r="L66" s="3" t="n"/>
      <c r="M66" s="3" t="n"/>
    </row>
    <row r="67">
      <c r="A67" s="3" t="n"/>
      <c r="B67" s="30" t="n"/>
      <c r="C67" s="2" t="n"/>
      <c r="D67" s="14">
        <f>IF(C67="","",IFERROR(VLOOKUP(C67,'Produtos'!$A$2:$J$111,2,FALSE),"Código não encontrado"))</f>
        <v/>
      </c>
      <c r="E67" s="2" t="n"/>
      <c r="F67" s="4" t="n"/>
      <c r="G67" s="4" t="n"/>
      <c r="H67" s="25">
        <f>IF(C67="","",IFERROR(VLOOKUP(C67,'Produtos'!$A$2:$J$111,9,FALSE),0))</f>
        <v/>
      </c>
      <c r="I67" s="25">
        <f>IF(C67="","",(F67+G67)*H67)</f>
        <v/>
      </c>
      <c r="J67" s="3" t="n"/>
      <c r="K67" s="3" t="n"/>
      <c r="L67" s="3" t="n"/>
      <c r="M67" s="3" t="n"/>
    </row>
    <row r="68">
      <c r="A68" s="3" t="n"/>
      <c r="B68" s="30" t="n"/>
      <c r="C68" s="2" t="n"/>
      <c r="D68" s="13">
        <f>IF(C68="","",IFERROR(VLOOKUP(C68,'Produtos'!$A$2:$J$111,2,FALSE),"Código não encontrado"))</f>
        <v/>
      </c>
      <c r="E68" s="2" t="n"/>
      <c r="F68" s="4" t="n"/>
      <c r="G68" s="4" t="n"/>
      <c r="H68" s="23">
        <f>IF(C68="","",IFERROR(VLOOKUP(C68,'Produtos'!$A$2:$J$111,9,FALSE),0))</f>
        <v/>
      </c>
      <c r="I68" s="23">
        <f>IF(C68="","",(F68+G68)*H68)</f>
        <v/>
      </c>
      <c r="J68" s="3" t="n"/>
      <c r="K68" s="3" t="n"/>
      <c r="L68" s="3" t="n"/>
      <c r="M68" s="3" t="n"/>
    </row>
    <row r="69">
      <c r="A69" s="3" t="n"/>
      <c r="B69" s="30" t="n"/>
      <c r="C69" s="2" t="n"/>
      <c r="D69" s="14">
        <f>IF(C69="","",IFERROR(VLOOKUP(C69,'Produtos'!$A$2:$J$111,2,FALSE),"Código não encontrado"))</f>
        <v/>
      </c>
      <c r="E69" s="2" t="n"/>
      <c r="F69" s="4" t="n"/>
      <c r="G69" s="4" t="n"/>
      <c r="H69" s="25">
        <f>IF(C69="","",IFERROR(VLOOKUP(C69,'Produtos'!$A$2:$J$111,9,FALSE),0))</f>
        <v/>
      </c>
      <c r="I69" s="25">
        <f>IF(C69="","",(F69+G69)*H69)</f>
        <v/>
      </c>
      <c r="J69" s="3" t="n"/>
      <c r="K69" s="3" t="n"/>
      <c r="L69" s="3" t="n"/>
      <c r="M69" s="3" t="n"/>
    </row>
    <row r="70">
      <c r="A70" s="3" t="n"/>
      <c r="B70" s="30" t="n"/>
      <c r="C70" s="2" t="n"/>
      <c r="D70" s="13">
        <f>IF(C70="","",IFERROR(VLOOKUP(C70,'Produtos'!$A$2:$J$111,2,FALSE),"Código não encontrado"))</f>
        <v/>
      </c>
      <c r="E70" s="2" t="n"/>
      <c r="F70" s="4" t="n"/>
      <c r="G70" s="4" t="n"/>
      <c r="H70" s="23">
        <f>IF(C70="","",IFERROR(VLOOKUP(C70,'Produtos'!$A$2:$J$111,9,FALSE),0))</f>
        <v/>
      </c>
      <c r="I70" s="23">
        <f>IF(C70="","",(F70+G70)*H70)</f>
        <v/>
      </c>
      <c r="J70" s="3" t="n"/>
      <c r="K70" s="3" t="n"/>
      <c r="L70" s="3" t="n"/>
      <c r="M70" s="3" t="n"/>
    </row>
    <row r="71">
      <c r="A71" s="3" t="n"/>
      <c r="B71" s="30" t="n"/>
      <c r="C71" s="2" t="n"/>
      <c r="D71" s="14">
        <f>IF(C71="","",IFERROR(VLOOKUP(C71,'Produtos'!$A$2:$J$111,2,FALSE),"Código não encontrado"))</f>
        <v/>
      </c>
      <c r="E71" s="2" t="n"/>
      <c r="F71" s="4" t="n"/>
      <c r="G71" s="4" t="n"/>
      <c r="H71" s="25">
        <f>IF(C71="","",IFERROR(VLOOKUP(C71,'Produtos'!$A$2:$J$111,9,FALSE),0))</f>
        <v/>
      </c>
      <c r="I71" s="25">
        <f>IF(C71="","",(F71+G71)*H71)</f>
        <v/>
      </c>
      <c r="J71" s="3" t="n"/>
      <c r="K71" s="3" t="n"/>
      <c r="L71" s="3" t="n"/>
      <c r="M71" s="3" t="n"/>
    </row>
    <row r="72">
      <c r="A72" s="3" t="n"/>
      <c r="B72" s="30" t="n"/>
      <c r="C72" s="2" t="n"/>
      <c r="D72" s="13">
        <f>IF(C72="","",IFERROR(VLOOKUP(C72,'Produtos'!$A$2:$J$111,2,FALSE),"Código não encontrado"))</f>
        <v/>
      </c>
      <c r="E72" s="2" t="n"/>
      <c r="F72" s="4" t="n"/>
      <c r="G72" s="4" t="n"/>
      <c r="H72" s="23">
        <f>IF(C72="","",IFERROR(VLOOKUP(C72,'Produtos'!$A$2:$J$111,9,FALSE),0))</f>
        <v/>
      </c>
      <c r="I72" s="23">
        <f>IF(C72="","",(F72+G72)*H72)</f>
        <v/>
      </c>
      <c r="J72" s="3" t="n"/>
      <c r="K72" s="3" t="n"/>
      <c r="L72" s="3" t="n"/>
      <c r="M72" s="3" t="n"/>
    </row>
    <row r="73">
      <c r="A73" s="3" t="n"/>
      <c r="B73" s="30" t="n"/>
      <c r="C73" s="2" t="n"/>
      <c r="D73" s="14">
        <f>IF(C73="","",IFERROR(VLOOKUP(C73,'Produtos'!$A$2:$J$111,2,FALSE),"Código não encontrado"))</f>
        <v/>
      </c>
      <c r="E73" s="2" t="n"/>
      <c r="F73" s="4" t="n"/>
      <c r="G73" s="4" t="n"/>
      <c r="H73" s="25">
        <f>IF(C73="","",IFERROR(VLOOKUP(C73,'Produtos'!$A$2:$J$111,9,FALSE),0))</f>
        <v/>
      </c>
      <c r="I73" s="25">
        <f>IF(C73="","",(F73+G73)*H73)</f>
        <v/>
      </c>
      <c r="J73" s="3" t="n"/>
      <c r="K73" s="3" t="n"/>
      <c r="L73" s="3" t="n"/>
      <c r="M73" s="3" t="n"/>
    </row>
    <row r="74">
      <c r="A74" s="3" t="n"/>
      <c r="B74" s="30" t="n"/>
      <c r="C74" s="2" t="n"/>
      <c r="D74" s="13">
        <f>IF(C74="","",IFERROR(VLOOKUP(C74,'Produtos'!$A$2:$J$111,2,FALSE),"Código não encontrado"))</f>
        <v/>
      </c>
      <c r="E74" s="2" t="n"/>
      <c r="F74" s="4" t="n"/>
      <c r="G74" s="4" t="n"/>
      <c r="H74" s="23">
        <f>IF(C74="","",IFERROR(VLOOKUP(C74,'Produtos'!$A$2:$J$111,9,FALSE),0))</f>
        <v/>
      </c>
      <c r="I74" s="23">
        <f>IF(C74="","",(F74+G74)*H74)</f>
        <v/>
      </c>
      <c r="J74" s="3" t="n"/>
      <c r="K74" s="3" t="n"/>
      <c r="L74" s="3" t="n"/>
      <c r="M74" s="3" t="n"/>
    </row>
    <row r="75">
      <c r="A75" s="3" t="n"/>
      <c r="B75" s="30" t="n"/>
      <c r="C75" s="2" t="n"/>
      <c r="D75" s="14">
        <f>IF(C75="","",IFERROR(VLOOKUP(C75,'Produtos'!$A$2:$J$111,2,FALSE),"Código não encontrado"))</f>
        <v/>
      </c>
      <c r="E75" s="2" t="n"/>
      <c r="F75" s="4" t="n"/>
      <c r="G75" s="4" t="n"/>
      <c r="H75" s="25">
        <f>IF(C75="","",IFERROR(VLOOKUP(C75,'Produtos'!$A$2:$J$111,9,FALSE),0))</f>
        <v/>
      </c>
      <c r="I75" s="25">
        <f>IF(C75="","",(F75+G75)*H75)</f>
        <v/>
      </c>
      <c r="J75" s="3" t="n"/>
      <c r="K75" s="3" t="n"/>
      <c r="L75" s="3" t="n"/>
      <c r="M75" s="3" t="n"/>
    </row>
    <row r="76">
      <c r="A76" s="3" t="n"/>
      <c r="B76" s="30" t="n"/>
      <c r="C76" s="2" t="n"/>
      <c r="D76" s="13">
        <f>IF(C76="","",IFERROR(VLOOKUP(C76,'Produtos'!$A$2:$J$111,2,FALSE),"Código não encontrado"))</f>
        <v/>
      </c>
      <c r="E76" s="2" t="n"/>
      <c r="F76" s="4" t="n"/>
      <c r="G76" s="4" t="n"/>
      <c r="H76" s="23">
        <f>IF(C76="","",IFERROR(VLOOKUP(C76,'Produtos'!$A$2:$J$111,9,FALSE),0))</f>
        <v/>
      </c>
      <c r="I76" s="23">
        <f>IF(C76="","",(F76+G76)*H76)</f>
        <v/>
      </c>
      <c r="J76" s="3" t="n"/>
      <c r="K76" s="3" t="n"/>
      <c r="L76" s="3" t="n"/>
      <c r="M76" s="3" t="n"/>
    </row>
    <row r="77">
      <c r="A77" s="3" t="n"/>
      <c r="B77" s="30" t="n"/>
      <c r="C77" s="2" t="n"/>
      <c r="D77" s="14">
        <f>IF(C77="","",IFERROR(VLOOKUP(C77,'Produtos'!$A$2:$J$111,2,FALSE),"Código não encontrado"))</f>
        <v/>
      </c>
      <c r="E77" s="2" t="n"/>
      <c r="F77" s="4" t="n"/>
      <c r="G77" s="4" t="n"/>
      <c r="H77" s="25">
        <f>IF(C77="","",IFERROR(VLOOKUP(C77,'Produtos'!$A$2:$J$111,9,FALSE),0))</f>
        <v/>
      </c>
      <c r="I77" s="25">
        <f>IF(C77="","",(F77+G77)*H77)</f>
        <v/>
      </c>
      <c r="J77" s="3" t="n"/>
      <c r="K77" s="3" t="n"/>
      <c r="L77" s="3" t="n"/>
      <c r="M77" s="3" t="n"/>
    </row>
    <row r="78">
      <c r="A78" s="3" t="n"/>
      <c r="B78" s="30" t="n"/>
      <c r="C78" s="2" t="n"/>
      <c r="D78" s="13">
        <f>IF(C78="","",IFERROR(VLOOKUP(C78,'Produtos'!$A$2:$J$111,2,FALSE),"Código não encontrado"))</f>
        <v/>
      </c>
      <c r="E78" s="2" t="n"/>
      <c r="F78" s="4" t="n"/>
      <c r="G78" s="4" t="n"/>
      <c r="H78" s="23">
        <f>IF(C78="","",IFERROR(VLOOKUP(C78,'Produtos'!$A$2:$J$111,9,FALSE),0))</f>
        <v/>
      </c>
      <c r="I78" s="23">
        <f>IF(C78="","",(F78+G78)*H78)</f>
        <v/>
      </c>
      <c r="J78" s="3" t="n"/>
      <c r="K78" s="3" t="n"/>
      <c r="L78" s="3" t="n"/>
      <c r="M78" s="3" t="n"/>
    </row>
    <row r="79">
      <c r="A79" s="3" t="n"/>
      <c r="B79" s="30" t="n"/>
      <c r="C79" s="2" t="n"/>
      <c r="D79" s="14">
        <f>IF(C79="","",IFERROR(VLOOKUP(C79,'Produtos'!$A$2:$J$111,2,FALSE),"Código não encontrado"))</f>
        <v/>
      </c>
      <c r="E79" s="2" t="n"/>
      <c r="F79" s="4" t="n"/>
      <c r="G79" s="4" t="n"/>
      <c r="H79" s="25">
        <f>IF(C79="","",IFERROR(VLOOKUP(C79,'Produtos'!$A$2:$J$111,9,FALSE),0))</f>
        <v/>
      </c>
      <c r="I79" s="25">
        <f>IF(C79="","",(F79+G79)*H79)</f>
        <v/>
      </c>
      <c r="J79" s="3" t="n"/>
      <c r="K79" s="3" t="n"/>
      <c r="L79" s="3" t="n"/>
      <c r="M79" s="3" t="n"/>
    </row>
    <row r="80">
      <c r="A80" s="3" t="n"/>
      <c r="B80" s="30" t="n"/>
      <c r="C80" s="2" t="n"/>
      <c r="D80" s="13">
        <f>IF(C80="","",IFERROR(VLOOKUP(C80,'Produtos'!$A$2:$J$111,2,FALSE),"Código não encontrado"))</f>
        <v/>
      </c>
      <c r="E80" s="2" t="n"/>
      <c r="F80" s="4" t="n"/>
      <c r="G80" s="4" t="n"/>
      <c r="H80" s="23">
        <f>IF(C80="","",IFERROR(VLOOKUP(C80,'Produtos'!$A$2:$J$111,9,FALSE),0))</f>
        <v/>
      </c>
      <c r="I80" s="23">
        <f>IF(C80="","",(F80+G80)*H80)</f>
        <v/>
      </c>
      <c r="J80" s="3" t="n"/>
      <c r="K80" s="3" t="n"/>
      <c r="L80" s="3" t="n"/>
      <c r="M80" s="3" t="n"/>
    </row>
    <row r="81">
      <c r="A81" s="3" t="n"/>
      <c r="B81" s="30" t="n"/>
      <c r="C81" s="2" t="n"/>
      <c r="D81" s="14">
        <f>IF(C81="","",IFERROR(VLOOKUP(C81,'Produtos'!$A$2:$J$111,2,FALSE),"Código não encontrado"))</f>
        <v/>
      </c>
      <c r="E81" s="2" t="n"/>
      <c r="F81" s="4" t="n"/>
      <c r="G81" s="4" t="n"/>
      <c r="H81" s="25">
        <f>IF(C81="","",IFERROR(VLOOKUP(C81,'Produtos'!$A$2:$J$111,9,FALSE),0))</f>
        <v/>
      </c>
      <c r="I81" s="25">
        <f>IF(C81="","",(F81+G81)*H81)</f>
        <v/>
      </c>
      <c r="J81" s="3" t="n"/>
      <c r="K81" s="3" t="n"/>
      <c r="L81" s="3" t="n"/>
      <c r="M81" s="3" t="n"/>
    </row>
    <row r="82">
      <c r="A82" s="3" t="n"/>
      <c r="B82" s="30" t="n"/>
      <c r="C82" s="2" t="n"/>
      <c r="D82" s="13">
        <f>IF(C82="","",IFERROR(VLOOKUP(C82,'Produtos'!$A$2:$J$111,2,FALSE),"Código não encontrado"))</f>
        <v/>
      </c>
      <c r="E82" s="2" t="n"/>
      <c r="F82" s="4" t="n"/>
      <c r="G82" s="4" t="n"/>
      <c r="H82" s="23">
        <f>IF(C82="","",IFERROR(VLOOKUP(C82,'Produtos'!$A$2:$J$111,9,FALSE),0))</f>
        <v/>
      </c>
      <c r="I82" s="23">
        <f>IF(C82="","",(F82+G82)*H82)</f>
        <v/>
      </c>
      <c r="J82" s="3" t="n"/>
      <c r="K82" s="3" t="n"/>
      <c r="L82" s="3" t="n"/>
      <c r="M82" s="3" t="n"/>
    </row>
    <row r="83">
      <c r="A83" s="3" t="n"/>
      <c r="B83" s="30" t="n"/>
      <c r="C83" s="2" t="n"/>
      <c r="D83" s="14">
        <f>IF(C83="","",IFERROR(VLOOKUP(C83,'Produtos'!$A$2:$J$111,2,FALSE),"Código não encontrado"))</f>
        <v/>
      </c>
      <c r="E83" s="2" t="n"/>
      <c r="F83" s="4" t="n"/>
      <c r="G83" s="4" t="n"/>
      <c r="H83" s="25">
        <f>IF(C83="","",IFERROR(VLOOKUP(C83,'Produtos'!$A$2:$J$111,9,FALSE),0))</f>
        <v/>
      </c>
      <c r="I83" s="25">
        <f>IF(C83="","",(F83+G83)*H83)</f>
        <v/>
      </c>
      <c r="J83" s="3" t="n"/>
      <c r="K83" s="3" t="n"/>
      <c r="L83" s="3" t="n"/>
      <c r="M83" s="3" t="n"/>
    </row>
    <row r="84">
      <c r="A84" s="3" t="n"/>
      <c r="B84" s="30" t="n"/>
      <c r="C84" s="2" t="n"/>
      <c r="D84" s="13">
        <f>IF(C84="","",IFERROR(VLOOKUP(C84,'Produtos'!$A$2:$J$111,2,FALSE),"Código não encontrado"))</f>
        <v/>
      </c>
      <c r="E84" s="2" t="n"/>
      <c r="F84" s="4" t="n"/>
      <c r="G84" s="4" t="n"/>
      <c r="H84" s="23">
        <f>IF(C84="","",IFERROR(VLOOKUP(C84,'Produtos'!$A$2:$J$111,9,FALSE),0))</f>
        <v/>
      </c>
      <c r="I84" s="23">
        <f>IF(C84="","",(F84+G84)*H84)</f>
        <v/>
      </c>
      <c r="J84" s="3" t="n"/>
      <c r="K84" s="3" t="n"/>
      <c r="L84" s="3" t="n"/>
      <c r="M84" s="3" t="n"/>
    </row>
    <row r="85">
      <c r="A85" s="3" t="n"/>
      <c r="B85" s="30" t="n"/>
      <c r="C85" s="2" t="n"/>
      <c r="D85" s="14">
        <f>IF(C85="","",IFERROR(VLOOKUP(C85,'Produtos'!$A$2:$J$111,2,FALSE),"Código não encontrado"))</f>
        <v/>
      </c>
      <c r="E85" s="2" t="n"/>
      <c r="F85" s="4" t="n"/>
      <c r="G85" s="4" t="n"/>
      <c r="H85" s="25">
        <f>IF(C85="","",IFERROR(VLOOKUP(C85,'Produtos'!$A$2:$J$111,9,FALSE),0))</f>
        <v/>
      </c>
      <c r="I85" s="25">
        <f>IF(C85="","",(F85+G85)*H85)</f>
        <v/>
      </c>
      <c r="J85" s="3" t="n"/>
      <c r="K85" s="3" t="n"/>
      <c r="L85" s="3" t="n"/>
      <c r="M85" s="3" t="n"/>
    </row>
    <row r="86">
      <c r="A86" s="3" t="n"/>
      <c r="B86" s="30" t="n"/>
      <c r="C86" s="2" t="n"/>
      <c r="D86" s="13">
        <f>IF(C86="","",IFERROR(VLOOKUP(C86,'Produtos'!$A$2:$J$111,2,FALSE),"Código não encontrado"))</f>
        <v/>
      </c>
      <c r="E86" s="2" t="n"/>
      <c r="F86" s="4" t="n"/>
      <c r="G86" s="4" t="n"/>
      <c r="H86" s="23">
        <f>IF(C86="","",IFERROR(VLOOKUP(C86,'Produtos'!$A$2:$J$111,9,FALSE),0))</f>
        <v/>
      </c>
      <c r="I86" s="23">
        <f>IF(C86="","",(F86+G86)*H86)</f>
        <v/>
      </c>
      <c r="J86" s="3" t="n"/>
      <c r="K86" s="3" t="n"/>
      <c r="L86" s="3" t="n"/>
      <c r="M86" s="3" t="n"/>
    </row>
    <row r="87">
      <c r="A87" s="3" t="n"/>
      <c r="B87" s="30" t="n"/>
      <c r="C87" s="2" t="n"/>
      <c r="D87" s="14">
        <f>IF(C87="","",IFERROR(VLOOKUP(C87,'Produtos'!$A$2:$J$111,2,FALSE),"Código não encontrado"))</f>
        <v/>
      </c>
      <c r="E87" s="2" t="n"/>
      <c r="F87" s="4" t="n"/>
      <c r="G87" s="4" t="n"/>
      <c r="H87" s="25">
        <f>IF(C87="","",IFERROR(VLOOKUP(C87,'Produtos'!$A$2:$J$111,9,FALSE),0))</f>
        <v/>
      </c>
      <c r="I87" s="25">
        <f>IF(C87="","",(F87+G87)*H87)</f>
        <v/>
      </c>
      <c r="J87" s="3" t="n"/>
      <c r="K87" s="3" t="n"/>
      <c r="L87" s="3" t="n"/>
      <c r="M87" s="3" t="n"/>
    </row>
    <row r="88">
      <c r="A88" s="3" t="n"/>
      <c r="B88" s="30" t="n"/>
      <c r="C88" s="2" t="n"/>
      <c r="D88" s="13">
        <f>IF(C88="","",IFERROR(VLOOKUP(C88,'Produtos'!$A$2:$J$111,2,FALSE),"Código não encontrado"))</f>
        <v/>
      </c>
      <c r="E88" s="2" t="n"/>
      <c r="F88" s="4" t="n"/>
      <c r="G88" s="4" t="n"/>
      <c r="H88" s="23">
        <f>IF(C88="","",IFERROR(VLOOKUP(C88,'Produtos'!$A$2:$J$111,9,FALSE),0))</f>
        <v/>
      </c>
      <c r="I88" s="23">
        <f>IF(C88="","",(F88+G88)*H88)</f>
        <v/>
      </c>
      <c r="J88" s="3" t="n"/>
      <c r="K88" s="3" t="n"/>
      <c r="L88" s="3" t="n"/>
      <c r="M88" s="3" t="n"/>
    </row>
    <row r="89">
      <c r="A89" s="3" t="n"/>
      <c r="B89" s="30" t="n"/>
      <c r="C89" s="2" t="n"/>
      <c r="D89" s="14">
        <f>IF(C89="","",IFERROR(VLOOKUP(C89,'Produtos'!$A$2:$J$111,2,FALSE),"Código não encontrado"))</f>
        <v/>
      </c>
      <c r="E89" s="2" t="n"/>
      <c r="F89" s="4" t="n"/>
      <c r="G89" s="4" t="n"/>
      <c r="H89" s="25">
        <f>IF(C89="","",IFERROR(VLOOKUP(C89,'Produtos'!$A$2:$J$111,9,FALSE),0))</f>
        <v/>
      </c>
      <c r="I89" s="25">
        <f>IF(C89="","",(F89+G89)*H89)</f>
        <v/>
      </c>
      <c r="J89" s="3" t="n"/>
      <c r="K89" s="3" t="n"/>
      <c r="L89" s="3" t="n"/>
      <c r="M89" s="3" t="n"/>
    </row>
    <row r="90">
      <c r="A90" s="3" t="n"/>
      <c r="B90" s="30" t="n"/>
      <c r="C90" s="2" t="n"/>
      <c r="D90" s="13">
        <f>IF(C90="","",IFERROR(VLOOKUP(C90,'Produtos'!$A$2:$J$111,2,FALSE),"Código não encontrado"))</f>
        <v/>
      </c>
      <c r="E90" s="2" t="n"/>
      <c r="F90" s="4" t="n"/>
      <c r="G90" s="4" t="n"/>
      <c r="H90" s="23">
        <f>IF(C90="","",IFERROR(VLOOKUP(C90,'Produtos'!$A$2:$J$111,9,FALSE),0))</f>
        <v/>
      </c>
      <c r="I90" s="23">
        <f>IF(C90="","",(F90+G90)*H90)</f>
        <v/>
      </c>
      <c r="J90" s="3" t="n"/>
      <c r="K90" s="3" t="n"/>
      <c r="L90" s="3" t="n"/>
      <c r="M90" s="3" t="n"/>
    </row>
    <row r="91">
      <c r="A91" s="3" t="n"/>
      <c r="B91" s="30" t="n"/>
      <c r="C91" s="2" t="n"/>
      <c r="D91" s="14">
        <f>IF(C91="","",IFERROR(VLOOKUP(C91,'Produtos'!$A$2:$J$111,2,FALSE),"Código não encontrado"))</f>
        <v/>
      </c>
      <c r="E91" s="2" t="n"/>
      <c r="F91" s="4" t="n"/>
      <c r="G91" s="4" t="n"/>
      <c r="H91" s="25">
        <f>IF(C91="","",IFERROR(VLOOKUP(C91,'Produtos'!$A$2:$J$111,9,FALSE),0))</f>
        <v/>
      </c>
      <c r="I91" s="25">
        <f>IF(C91="","",(F91+G91)*H91)</f>
        <v/>
      </c>
      <c r="J91" s="3" t="n"/>
      <c r="K91" s="3" t="n"/>
      <c r="L91" s="3" t="n"/>
      <c r="M91" s="3" t="n"/>
    </row>
    <row r="92">
      <c r="A92" s="3" t="n"/>
      <c r="B92" s="30" t="n"/>
      <c r="C92" s="2" t="n"/>
      <c r="D92" s="13">
        <f>IF(C92="","",IFERROR(VLOOKUP(C92,'Produtos'!$A$2:$J$111,2,FALSE),"Código não encontrado"))</f>
        <v/>
      </c>
      <c r="E92" s="2" t="n"/>
      <c r="F92" s="4" t="n"/>
      <c r="G92" s="4" t="n"/>
      <c r="H92" s="23">
        <f>IF(C92="","",IFERROR(VLOOKUP(C92,'Produtos'!$A$2:$J$111,9,FALSE),0))</f>
        <v/>
      </c>
      <c r="I92" s="23">
        <f>IF(C92="","",(F92+G92)*H92)</f>
        <v/>
      </c>
      <c r="J92" s="3" t="n"/>
      <c r="K92" s="3" t="n"/>
      <c r="L92" s="3" t="n"/>
      <c r="M92" s="3" t="n"/>
    </row>
    <row r="93">
      <c r="A93" s="3" t="n"/>
      <c r="B93" s="30" t="n"/>
      <c r="C93" s="2" t="n"/>
      <c r="D93" s="14">
        <f>IF(C93="","",IFERROR(VLOOKUP(C93,'Produtos'!$A$2:$J$111,2,FALSE),"Código não encontrado"))</f>
        <v/>
      </c>
      <c r="E93" s="2" t="n"/>
      <c r="F93" s="4" t="n"/>
      <c r="G93" s="4" t="n"/>
      <c r="H93" s="25">
        <f>IF(C93="","",IFERROR(VLOOKUP(C93,'Produtos'!$A$2:$J$111,9,FALSE),0))</f>
        <v/>
      </c>
      <c r="I93" s="25">
        <f>IF(C93="","",(F93+G93)*H93)</f>
        <v/>
      </c>
      <c r="J93" s="3" t="n"/>
      <c r="K93" s="3" t="n"/>
      <c r="L93" s="3" t="n"/>
      <c r="M93" s="3" t="n"/>
    </row>
    <row r="94">
      <c r="A94" s="3" t="n"/>
      <c r="B94" s="30" t="n"/>
      <c r="C94" s="2" t="n"/>
      <c r="D94" s="13">
        <f>IF(C94="","",IFERROR(VLOOKUP(C94,'Produtos'!$A$2:$J$111,2,FALSE),"Código não encontrado"))</f>
        <v/>
      </c>
      <c r="E94" s="2" t="n"/>
      <c r="F94" s="4" t="n"/>
      <c r="G94" s="4" t="n"/>
      <c r="H94" s="23">
        <f>IF(C94="","",IFERROR(VLOOKUP(C94,'Produtos'!$A$2:$J$111,9,FALSE),0))</f>
        <v/>
      </c>
      <c r="I94" s="23">
        <f>IF(C94="","",(F94+G94)*H94)</f>
        <v/>
      </c>
      <c r="J94" s="3" t="n"/>
      <c r="K94" s="3" t="n"/>
      <c r="L94" s="3" t="n"/>
      <c r="M94" s="3" t="n"/>
    </row>
    <row r="95">
      <c r="A95" s="3" t="n"/>
      <c r="B95" s="30" t="n"/>
      <c r="C95" s="2" t="n"/>
      <c r="D95" s="14">
        <f>IF(C95="","",IFERROR(VLOOKUP(C95,'Produtos'!$A$2:$J$111,2,FALSE),"Código não encontrado"))</f>
        <v/>
      </c>
      <c r="E95" s="2" t="n"/>
      <c r="F95" s="4" t="n"/>
      <c r="G95" s="4" t="n"/>
      <c r="H95" s="25">
        <f>IF(C95="","",IFERROR(VLOOKUP(C95,'Produtos'!$A$2:$J$111,9,FALSE),0))</f>
        <v/>
      </c>
      <c r="I95" s="25">
        <f>IF(C95="","",(F95+G95)*H95)</f>
        <v/>
      </c>
      <c r="J95" s="3" t="n"/>
      <c r="K95" s="3" t="n"/>
      <c r="L95" s="3" t="n"/>
      <c r="M95" s="3" t="n"/>
    </row>
    <row r="96">
      <c r="A96" s="3" t="n"/>
      <c r="B96" s="30" t="n"/>
      <c r="C96" s="2" t="n"/>
      <c r="D96" s="13">
        <f>IF(C96="","",IFERROR(VLOOKUP(C96,'Produtos'!$A$2:$J$111,2,FALSE),"Código não encontrado"))</f>
        <v/>
      </c>
      <c r="E96" s="2" t="n"/>
      <c r="F96" s="4" t="n"/>
      <c r="G96" s="4" t="n"/>
      <c r="H96" s="23">
        <f>IF(C96="","",IFERROR(VLOOKUP(C96,'Produtos'!$A$2:$J$111,9,FALSE),0))</f>
        <v/>
      </c>
      <c r="I96" s="23">
        <f>IF(C96="","",(F96+G96)*H96)</f>
        <v/>
      </c>
      <c r="J96" s="3" t="n"/>
      <c r="K96" s="3" t="n"/>
      <c r="L96" s="3" t="n"/>
      <c r="M96" s="3" t="n"/>
    </row>
    <row r="97">
      <c r="A97" s="3" t="n"/>
      <c r="B97" s="30" t="n"/>
      <c r="C97" s="2" t="n"/>
      <c r="D97" s="14">
        <f>IF(C97="","",IFERROR(VLOOKUP(C97,'Produtos'!$A$2:$J$111,2,FALSE),"Código não encontrado"))</f>
        <v/>
      </c>
      <c r="E97" s="2" t="n"/>
      <c r="F97" s="4" t="n"/>
      <c r="G97" s="4" t="n"/>
      <c r="H97" s="25">
        <f>IF(C97="","",IFERROR(VLOOKUP(C97,'Produtos'!$A$2:$J$111,9,FALSE),0))</f>
        <v/>
      </c>
      <c r="I97" s="25">
        <f>IF(C97="","",(F97+G97)*H97)</f>
        <v/>
      </c>
      <c r="J97" s="3" t="n"/>
      <c r="K97" s="3" t="n"/>
      <c r="L97" s="3" t="n"/>
      <c r="M97" s="3" t="n"/>
    </row>
    <row r="98">
      <c r="A98" s="3" t="n"/>
      <c r="B98" s="30" t="n"/>
      <c r="C98" s="2" t="n"/>
      <c r="D98" s="13">
        <f>IF(C98="","",IFERROR(VLOOKUP(C98,'Produtos'!$A$2:$J$111,2,FALSE),"Código não encontrado"))</f>
        <v/>
      </c>
      <c r="E98" s="2" t="n"/>
      <c r="F98" s="4" t="n"/>
      <c r="G98" s="4" t="n"/>
      <c r="H98" s="23">
        <f>IF(C98="","",IFERROR(VLOOKUP(C98,'Produtos'!$A$2:$J$111,9,FALSE),0))</f>
        <v/>
      </c>
      <c r="I98" s="23">
        <f>IF(C98="","",(F98+G98)*H98)</f>
        <v/>
      </c>
      <c r="J98" s="3" t="n"/>
      <c r="K98" s="3" t="n"/>
      <c r="L98" s="3" t="n"/>
      <c r="M98" s="3" t="n"/>
    </row>
    <row r="99">
      <c r="A99" s="3" t="n"/>
      <c r="B99" s="30" t="n"/>
      <c r="C99" s="2" t="n"/>
      <c r="D99" s="14">
        <f>IF(C99="","",IFERROR(VLOOKUP(C99,'Produtos'!$A$2:$J$111,2,FALSE),"Código não encontrado"))</f>
        <v/>
      </c>
      <c r="E99" s="2" t="n"/>
      <c r="F99" s="4" t="n"/>
      <c r="G99" s="4" t="n"/>
      <c r="H99" s="25">
        <f>IF(C99="","",IFERROR(VLOOKUP(C99,'Produtos'!$A$2:$J$111,9,FALSE),0))</f>
        <v/>
      </c>
      <c r="I99" s="25">
        <f>IF(C99="","",(F99+G99)*H99)</f>
        <v/>
      </c>
      <c r="J99" s="3" t="n"/>
      <c r="K99" s="3" t="n"/>
      <c r="L99" s="3" t="n"/>
      <c r="M99" s="3" t="n"/>
    </row>
    <row r="100">
      <c r="A100" s="3" t="n"/>
      <c r="B100" s="30" t="n"/>
      <c r="C100" s="2" t="n"/>
      <c r="D100" s="13">
        <f>IF(C100="","",IFERROR(VLOOKUP(C100,'Produtos'!$A$2:$J$111,2,FALSE),"Código não encontrado"))</f>
        <v/>
      </c>
      <c r="E100" s="2" t="n"/>
      <c r="F100" s="4" t="n"/>
      <c r="G100" s="4" t="n"/>
      <c r="H100" s="23">
        <f>IF(C100="","",IFERROR(VLOOKUP(C100,'Produtos'!$A$2:$J$111,9,FALSE),0))</f>
        <v/>
      </c>
      <c r="I100" s="23">
        <f>IF(C100="","",(F100+G100)*H100)</f>
        <v/>
      </c>
      <c r="J100" s="3" t="n"/>
      <c r="K100" s="3" t="n"/>
      <c r="L100" s="3" t="n"/>
      <c r="M100" s="3" t="n"/>
    </row>
    <row r="101">
      <c r="A101" s="3" t="n"/>
      <c r="B101" s="30" t="n"/>
      <c r="C101" s="2" t="n"/>
      <c r="D101" s="14">
        <f>IF(C101="","",IFERROR(VLOOKUP(C101,'Produtos'!$A$2:$J$111,2,FALSE),"Código não encontrado"))</f>
        <v/>
      </c>
      <c r="E101" s="2" t="n"/>
      <c r="F101" s="4" t="n"/>
      <c r="G101" s="4" t="n"/>
      <c r="H101" s="25">
        <f>IF(C101="","",IFERROR(VLOOKUP(C101,'Produtos'!$A$2:$J$111,9,FALSE),0))</f>
        <v/>
      </c>
      <c r="I101" s="25">
        <f>IF(C101="","",(F101+G101)*H101)</f>
        <v/>
      </c>
      <c r="J101" s="3" t="n"/>
      <c r="K101" s="3" t="n"/>
      <c r="L101" s="3" t="n"/>
      <c r="M101" s="3" t="n"/>
    </row>
    <row r="102">
      <c r="A102" s="3" t="n"/>
      <c r="B102" s="30" t="n"/>
      <c r="C102" s="2" t="n"/>
      <c r="D102" s="13">
        <f>IF(C102="","",IFERROR(VLOOKUP(C102,'Produtos'!$A$2:$J$111,2,FALSE),"Código não encontrado"))</f>
        <v/>
      </c>
      <c r="E102" s="2" t="n"/>
      <c r="F102" s="4" t="n"/>
      <c r="G102" s="4" t="n"/>
      <c r="H102" s="23">
        <f>IF(C102="","",IFERROR(VLOOKUP(C102,'Produtos'!$A$2:$J$111,9,FALSE),0))</f>
        <v/>
      </c>
      <c r="I102" s="23">
        <f>IF(C102="","",(F102+G102)*H102)</f>
        <v/>
      </c>
      <c r="J102" s="3" t="n"/>
      <c r="K102" s="3" t="n"/>
      <c r="L102" s="3" t="n"/>
      <c r="M102" s="3" t="n"/>
    </row>
    <row r="103">
      <c r="A103" s="3" t="n"/>
      <c r="B103" s="30" t="n"/>
      <c r="C103" s="2" t="n"/>
      <c r="D103" s="14">
        <f>IF(C103="","",IFERROR(VLOOKUP(C103,'Produtos'!$A$2:$J$111,2,FALSE),"Código não encontrado"))</f>
        <v/>
      </c>
      <c r="E103" s="2" t="n"/>
      <c r="F103" s="4" t="n"/>
      <c r="G103" s="4" t="n"/>
      <c r="H103" s="25">
        <f>IF(C103="","",IFERROR(VLOOKUP(C103,'Produtos'!$A$2:$J$111,9,FALSE),0))</f>
        <v/>
      </c>
      <c r="I103" s="25">
        <f>IF(C103="","",(F103+G103)*H103)</f>
        <v/>
      </c>
      <c r="J103" s="3" t="n"/>
      <c r="K103" s="3" t="n"/>
      <c r="L103" s="3" t="n"/>
      <c r="M103" s="3" t="n"/>
    </row>
    <row r="104">
      <c r="A104" s="3" t="n"/>
      <c r="B104" s="30" t="n"/>
      <c r="C104" s="2" t="n"/>
      <c r="D104" s="13">
        <f>IF(C104="","",IFERROR(VLOOKUP(C104,'Produtos'!$A$2:$J$111,2,FALSE),"Código não encontrado"))</f>
        <v/>
      </c>
      <c r="E104" s="2" t="n"/>
      <c r="F104" s="4" t="n"/>
      <c r="G104" s="4" t="n"/>
      <c r="H104" s="23">
        <f>IF(C104="","",IFERROR(VLOOKUP(C104,'Produtos'!$A$2:$J$111,9,FALSE),0))</f>
        <v/>
      </c>
      <c r="I104" s="23">
        <f>IF(C104="","",(F104+G104)*H104)</f>
        <v/>
      </c>
      <c r="J104" s="3" t="n"/>
      <c r="K104" s="3" t="n"/>
      <c r="L104" s="3" t="n"/>
      <c r="M104" s="3" t="n"/>
    </row>
    <row r="105">
      <c r="A105" s="3" t="n"/>
      <c r="B105" s="30" t="n"/>
      <c r="C105" s="2" t="n"/>
      <c r="D105" s="14">
        <f>IF(C105="","",IFERROR(VLOOKUP(C105,'Produtos'!$A$2:$J$111,2,FALSE),"Código não encontrado"))</f>
        <v/>
      </c>
      <c r="E105" s="2" t="n"/>
      <c r="F105" s="4" t="n"/>
      <c r="G105" s="4" t="n"/>
      <c r="H105" s="25">
        <f>IF(C105="","",IFERROR(VLOOKUP(C105,'Produtos'!$A$2:$J$111,9,FALSE),0))</f>
        <v/>
      </c>
      <c r="I105" s="25">
        <f>IF(C105="","",(F105+G105)*H105)</f>
        <v/>
      </c>
      <c r="J105" s="3" t="n"/>
      <c r="K105" s="3" t="n"/>
      <c r="L105" s="3" t="n"/>
      <c r="M105" s="3" t="n"/>
    </row>
    <row r="106">
      <c r="A106" s="3" t="n"/>
      <c r="B106" s="30" t="n"/>
      <c r="C106" s="2" t="n"/>
      <c r="D106" s="13">
        <f>IF(C106="","",IFERROR(VLOOKUP(C106,'Produtos'!$A$2:$J$111,2,FALSE),"Código não encontrado"))</f>
        <v/>
      </c>
      <c r="E106" s="2" t="n"/>
      <c r="F106" s="4" t="n"/>
      <c r="G106" s="4" t="n"/>
      <c r="H106" s="23">
        <f>IF(C106="","",IFERROR(VLOOKUP(C106,'Produtos'!$A$2:$J$111,9,FALSE),0))</f>
        <v/>
      </c>
      <c r="I106" s="23">
        <f>IF(C106="","",(F106+G106)*H106)</f>
        <v/>
      </c>
      <c r="J106" s="3" t="n"/>
      <c r="K106" s="3" t="n"/>
      <c r="L106" s="3" t="n"/>
      <c r="M106" s="3" t="n"/>
    </row>
    <row r="107">
      <c r="A107" s="3" t="n"/>
      <c r="B107" s="30" t="n"/>
      <c r="C107" s="2" t="n"/>
      <c r="D107" s="14">
        <f>IF(C107="","",IFERROR(VLOOKUP(C107,'Produtos'!$A$2:$J$111,2,FALSE),"Código não encontrado"))</f>
        <v/>
      </c>
      <c r="E107" s="2" t="n"/>
      <c r="F107" s="4" t="n"/>
      <c r="G107" s="4" t="n"/>
      <c r="H107" s="25">
        <f>IF(C107="","",IFERROR(VLOOKUP(C107,'Produtos'!$A$2:$J$111,9,FALSE),0))</f>
        <v/>
      </c>
      <c r="I107" s="25">
        <f>IF(C107="","",(F107+G107)*H107)</f>
        <v/>
      </c>
      <c r="J107" s="3" t="n"/>
      <c r="K107" s="3" t="n"/>
      <c r="L107" s="3" t="n"/>
      <c r="M107" s="3" t="n"/>
    </row>
    <row r="108">
      <c r="A108" s="3" t="n"/>
      <c r="B108" s="30" t="n"/>
      <c r="C108" s="2" t="n"/>
      <c r="D108" s="13">
        <f>IF(C108="","",IFERROR(VLOOKUP(C108,'Produtos'!$A$2:$J$111,2,FALSE),"Código não encontrado"))</f>
        <v/>
      </c>
      <c r="E108" s="2" t="n"/>
      <c r="F108" s="4" t="n"/>
      <c r="G108" s="4" t="n"/>
      <c r="H108" s="23">
        <f>IF(C108="","",IFERROR(VLOOKUP(C108,'Produtos'!$A$2:$J$111,9,FALSE),0))</f>
        <v/>
      </c>
      <c r="I108" s="23">
        <f>IF(C108="","",(F108+G108)*H108)</f>
        <v/>
      </c>
      <c r="J108" s="3" t="n"/>
      <c r="K108" s="3" t="n"/>
      <c r="L108" s="3" t="n"/>
      <c r="M108" s="3" t="n"/>
    </row>
    <row r="109">
      <c r="A109" s="3" t="n"/>
      <c r="B109" s="30" t="n"/>
      <c r="C109" s="2" t="n"/>
      <c r="D109" s="14">
        <f>IF(C109="","",IFERROR(VLOOKUP(C109,'Produtos'!$A$2:$J$111,2,FALSE),"Código não encontrado"))</f>
        <v/>
      </c>
      <c r="E109" s="2" t="n"/>
      <c r="F109" s="4" t="n"/>
      <c r="G109" s="4" t="n"/>
      <c r="H109" s="25">
        <f>IF(C109="","",IFERROR(VLOOKUP(C109,'Produtos'!$A$2:$J$111,9,FALSE),0))</f>
        <v/>
      </c>
      <c r="I109" s="25">
        <f>IF(C109="","",(F109+G109)*H109)</f>
        <v/>
      </c>
      <c r="J109" s="3" t="n"/>
      <c r="K109" s="3" t="n"/>
      <c r="L109" s="3" t="n"/>
      <c r="M109" s="3" t="n"/>
    </row>
    <row r="110">
      <c r="A110" s="3" t="n"/>
      <c r="B110" s="30" t="n"/>
      <c r="C110" s="2" t="n"/>
      <c r="D110" s="13">
        <f>IF(C110="","",IFERROR(VLOOKUP(C110,'Produtos'!$A$2:$J$111,2,FALSE),"Código não encontrado"))</f>
        <v/>
      </c>
      <c r="E110" s="2" t="n"/>
      <c r="F110" s="4" t="n"/>
      <c r="G110" s="4" t="n"/>
      <c r="H110" s="23">
        <f>IF(C110="","",IFERROR(VLOOKUP(C110,'Produtos'!$A$2:$J$111,9,FALSE),0))</f>
        <v/>
      </c>
      <c r="I110" s="23">
        <f>IF(C110="","",(F110+G110)*H110)</f>
        <v/>
      </c>
      <c r="J110" s="3" t="n"/>
      <c r="K110" s="3" t="n"/>
      <c r="L110" s="3" t="n"/>
      <c r="M110" s="3" t="n"/>
    </row>
    <row r="111">
      <c r="A111" s="3" t="n"/>
      <c r="B111" s="30" t="n"/>
      <c r="C111" s="2" t="n"/>
      <c r="D111" s="14">
        <f>IF(C111="","",IFERROR(VLOOKUP(C111,'Produtos'!$A$2:$J$111,2,FALSE),"Código não encontrado"))</f>
        <v/>
      </c>
      <c r="E111" s="2" t="n"/>
      <c r="F111" s="4" t="n"/>
      <c r="G111" s="4" t="n"/>
      <c r="H111" s="25">
        <f>IF(C111="","",IFERROR(VLOOKUP(C111,'Produtos'!$A$2:$J$111,9,FALSE),0))</f>
        <v/>
      </c>
      <c r="I111" s="25">
        <f>IF(C111="","",(F111+G111)*H111)</f>
        <v/>
      </c>
      <c r="J111" s="3" t="n"/>
      <c r="K111" s="3" t="n"/>
      <c r="L111" s="3" t="n"/>
      <c r="M111" s="3" t="n"/>
    </row>
  </sheetData>
  <autoFilter ref="A1:M111"/>
  <conditionalFormatting sqref="F2:G111">
    <cfRule type="expression" priority="1" dxfId="0" stopIfTrue="1">
      <formula>AND($E2="Entrada",$G2&gt;0)</formula>
    </cfRule>
    <cfRule type="expression" priority="2" dxfId="0" stopIfTrue="1">
      <formula>AND($E2="Saída",$F2&gt;0)</formula>
    </cfRule>
  </conditionalFormatting>
  <dataValidations count="1">
    <dataValidation sqref="E2:E111" showErrorMessage="1" showInputMessage="1" allowBlank="1" type="list">
      <formula1>"Entrada,Saída"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4" customWidth="1" min="3" max="3"/>
    <col width="31" customWidth="1" min="4" max="4"/>
    <col width="20" customWidth="1" min="5" max="5"/>
    <col width="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 ht="32" customHeight="1">
      <c r="A1" s="15" t="inlineStr">
        <is>
          <t>Painel que resolve o estoque</t>
        </is>
      </c>
      <c r="B1" s="26" t="n"/>
      <c r="C1" s="26" t="n"/>
      <c r="D1" s="26" t="n"/>
      <c r="E1" s="27" t="n"/>
    </row>
    <row r="2"/>
    <row r="3">
      <c r="A3" s="16" t="inlineStr">
        <is>
          <t>Produtos cadastrados</t>
        </is>
      </c>
      <c r="B3" s="17">
        <f>COUNTA('Produtos'!$A$2:$A$111)</f>
        <v/>
      </c>
      <c r="D3" s="16" t="inlineStr">
        <is>
          <t>Custo médio dos produtos</t>
        </is>
      </c>
      <c r="E3" s="28">
        <f>IFERROR(AVERAGE('Produtos'!$I$2:$I$111),0)</f>
        <v/>
      </c>
    </row>
    <row r="4">
      <c r="A4" s="16" t="inlineStr">
        <is>
          <t>Valor total em estoque</t>
        </is>
      </c>
      <c r="B4" s="28">
        <f>SUM('Produtos'!$N$2:$N$111)</f>
        <v/>
      </c>
      <c r="D4" s="16" t="inlineStr">
        <is>
          <t>Percentual em situação normal</t>
        </is>
      </c>
      <c r="E4" s="29">
        <f>IFERROR(COUNTIF('Produtos'!$O$2:$O$111,"NORMAL")/COUNTA('Produtos'!$A$2:$A$111),0)</f>
        <v/>
      </c>
    </row>
    <row r="5">
      <c r="A5" s="16" t="inlineStr">
        <is>
          <t>Quantidade disponível</t>
        </is>
      </c>
      <c r="B5" s="17">
        <f>SUM('Produtos'!$M$2:$M$111)</f>
        <v/>
      </c>
      <c r="D5" s="16" t="inlineStr">
        <is>
          <t>Valor total das entradas</t>
        </is>
      </c>
      <c r="E5" s="28">
        <f>SUMIF('Movimentações'!$E$2:$E$111,"Entrada",'Movimentações'!$I$2:$I$111)</f>
        <v/>
      </c>
    </row>
    <row r="6">
      <c r="A6" s="16" t="inlineStr">
        <is>
          <t>Produtos para reposição</t>
        </is>
      </c>
      <c r="B6" s="17">
        <f>COUNTIF('Produtos'!$O$2:$O$111,"REPOR")</f>
        <v/>
      </c>
      <c r="D6" s="16" t="inlineStr">
        <is>
          <t>Valor total das saídas</t>
        </is>
      </c>
      <c r="E6" s="28">
        <f>SUMIF('Movimentações'!$E$2:$E$111,"Saída",'Movimentações'!$I$2:$I$111)</f>
        <v/>
      </c>
    </row>
    <row r="7">
      <c r="A7" s="16" t="inlineStr">
        <is>
          <t>Produtos esgotados</t>
        </is>
      </c>
      <c r="B7" s="17">
        <f>COUNTIF('Produtos'!$O$2:$O$111,"ESGOTADO")</f>
        <v/>
      </c>
      <c r="D7" s="16" t="inlineStr">
        <is>
          <t>Próxima ação</t>
        </is>
      </c>
      <c r="E7" s="20">
        <f>IF(B7&gt;0,"Resolver esgotados",IF(B6&gt;0,"Planejar reposição","Estoque sob controle"))</f>
        <v/>
      </c>
    </row>
    <row r="8"/>
    <row r="9"/>
    <row r="10"/>
    <row r="11">
      <c r="A11" s="16" t="inlineStr">
        <is>
          <t>Leitura rápida dos gráficos</t>
        </is>
      </c>
    </row>
    <row r="12">
      <c r="A12" s="1" t="inlineStr">
        <is>
          <t>Status</t>
        </is>
      </c>
      <c r="B12" s="1" t="inlineStr">
        <is>
          <t>Quantidade</t>
        </is>
      </c>
      <c r="D12" s="1" t="inlineStr">
        <is>
          <t>Fluxo</t>
        </is>
      </c>
      <c r="E12" s="1" t="inlineStr">
        <is>
          <t>Valor total</t>
        </is>
      </c>
    </row>
    <row r="13">
      <c r="A13" s="8" t="inlineStr">
        <is>
          <t>NORMAL</t>
        </is>
      </c>
      <c r="B13" s="6">
        <f>COUNTIF('Produtos'!$O$2:$O$111,"NORMAL")</f>
        <v/>
      </c>
      <c r="D13" s="8" t="inlineStr">
        <is>
          <t>Entradas</t>
        </is>
      </c>
      <c r="E13" s="23">
        <f>SUMIF('Movimentações'!$E$2:$E$111,"Entrada",'Movimentações'!$I$2:$I$111)</f>
        <v/>
      </c>
    </row>
    <row r="14">
      <c r="A14" s="12" t="inlineStr">
        <is>
          <t>REPOR</t>
        </is>
      </c>
      <c r="B14" s="10">
        <f>COUNTIF('Produtos'!$O$2:$O$111,"REPOR")</f>
        <v/>
      </c>
      <c r="D14" s="12" t="inlineStr">
        <is>
          <t>Saídas</t>
        </is>
      </c>
      <c r="E14" s="25">
        <f>SUMIF('Movimentações'!$E$2:$E$111,"Saída",'Movimentações'!$I$2:$I$111)</f>
        <v/>
      </c>
    </row>
    <row r="15">
      <c r="A15" s="8" t="inlineStr">
        <is>
          <t>ESGOTADO</t>
        </is>
      </c>
      <c r="B15" s="6">
        <f>COUNTIF('Produtos'!$O$2:$O$111,"ESGOTADO")</f>
        <v/>
      </c>
    </row>
    <row r="16"/>
    <row r="17"/>
    <row r="18">
      <c r="A18" s="21" t="inlineStr">
        <is>
          <t>Use o painel para agir antes que falte produto.</t>
        </is>
      </c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2026-10-02T17:51:16Z</dcterms:created>
  <dcterms:modified xmlns:dcterms="http://purl.org/dc/terms/" xmlns:xsi="http://www.w3.org/2001/XMLSchema-instance" xsi:type="dcterms:W3CDTF">2026-10-02T17:51:16Z</dcterms:modified>
</cp:coreProperties>
</file>