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a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pivotButton="0" quotePrefix="0" xfId="0"/>
    <xf numFmtId="0" fontId="4" fillId="0" borderId="1" pivotButton="0" quotePrefix="0" xfId="0"/>
    <xf numFmtId="0" fontId="4" fillId="6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64" fontId="4" fillId="5" borderId="1" pivotButton="0" quotePrefix="0" xfId="0"/>
    <xf numFmtId="0" fontId="4" fillId="5" borderId="1" pivotButton="0" quotePrefix="0" xfId="0"/>
    <xf numFmtId="0" fontId="3" fillId="3" borderId="1" pivotButton="0" quotePrefix="0" xfId="0"/>
    <xf numFmtId="1" fontId="4" fillId="3" borderId="1" pivotButton="0" quotePrefix="0" xfId="0"/>
    <xf numFmtId="0" fontId="3" fillId="4" borderId="1" pivotButton="0" quotePrefix="0" xfId="0"/>
    <xf numFmtId="164" fontId="4" fillId="4" borderId="1" pivotButton="0" quotePrefix="0" xfId="0"/>
    <xf numFmtId="1" fontId="4" fillId="4" borderId="1" pivotButton="0" quotePrefix="0" xfId="0"/>
    <xf numFmtId="165" fontId="4" fillId="3" borderId="1" pivotButton="0" quotePrefix="0" xfId="0"/>
    <xf numFmtId="164" fontId="4" fillId="3" borderId="1" pivotButton="0" quotePrefix="0" xfId="0"/>
    <xf numFmtId="0" fontId="4" fillId="3" borderId="1" pivotButton="0" quotePrefix="0" xfId="0"/>
    <xf numFmtId="0" fontId="3" fillId="3" borderId="1" applyAlignment="1" pivotButton="0" quotePrefix="0" xfId="0">
      <alignment vertical="center" wrapText="1"/>
    </xf>
    <xf numFmtId="0" fontId="4" fillId="4" borderId="1" pivotButton="0" quotePrefix="0" xfId="0"/>
    <xf numFmtId="0" fontId="3" fillId="4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dos Pagamentos</a:t>
            </a:r>
          </a:p>
        </rich>
      </tx>
    </title>
    <plotArea>
      <pieChart>
        <varyColors val="1"/>
        <ser>
          <idx val="0"/>
          <order val="0"/>
          <tx>
            <strRef>
              <f>'Resumo'!E3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'Resumo'!$D$4:$D$5</f>
            </numRef>
          </cat>
          <val>
            <numRef>
              <f>'Resumo'!$E$4:$E$5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Vendas por Cidade (R$)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'Resumo'!E8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'Resumo'!$D$9:$D$16</f>
            </numRef>
          </cat>
          <val>
            <numRef>
              <f>'Resumo'!$E$9:$E$16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36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8" customWidth="1" min="3" max="3"/>
    <col width="18" customWidth="1" min="4" max="4"/>
    <col width="16" customWidth="1" min="5" max="5"/>
    <col width="16" customWidth="1" min="6" max="6"/>
    <col width="12" customWidth="1" min="7" max="7"/>
    <col width="12" customWidth="1" min="8" max="8"/>
    <col width="3" customWidth="1" min="9" max="9"/>
    <col width="20" customWidth="1" min="10" max="10"/>
    <col width="20" customWidth="1" min="11" max="11"/>
    <col width="14" customWidth="1" min="12" max="12"/>
  </cols>
  <sheetData>
    <row r="1" ht="28" customHeight="1">
      <c r="A1" s="1" t="inlineStr">
        <is>
          <t>RIFA BENEFICENTE - CONTROLE DE VENDAS DE NÚMEROS</t>
        </is>
      </c>
    </row>
    <row r="2"/>
    <row r="3">
      <c r="A3" s="2" t="inlineStr">
        <is>
          <t>Número</t>
        </is>
      </c>
      <c r="B3" s="2" t="inlineStr">
        <is>
          <t>Comprador</t>
        </is>
      </c>
      <c r="C3" s="2" t="inlineStr">
        <is>
          <t>Cidade</t>
        </is>
      </c>
      <c r="D3" s="2" t="inlineStr">
        <is>
          <t>Telefone</t>
        </is>
      </c>
      <c r="E3" s="2" t="inlineStr">
        <is>
          <t>Data da Venda</t>
        </is>
      </c>
      <c r="F3" s="2" t="inlineStr">
        <is>
          <t>Valor Pago (R$)</t>
        </is>
      </c>
      <c r="G3" s="2" t="inlineStr">
        <is>
          <t>Status</t>
        </is>
      </c>
      <c r="H3" s="2" t="inlineStr">
        <is>
          <t>Ganhador?</t>
        </is>
      </c>
      <c r="J3" s="3" t="inlineStr">
        <is>
          <t>PAINEL DO SORTEIO</t>
        </is>
      </c>
    </row>
    <row r="4">
      <c r="A4" s="4" t="n">
        <v>1</v>
      </c>
      <c r="B4" s="5" t="inlineStr">
        <is>
          <t>João Silva</t>
        </is>
      </c>
      <c r="C4" s="5" t="inlineStr">
        <is>
          <t>São Paulo</t>
        </is>
      </c>
      <c r="D4" s="4" t="inlineStr">
        <is>
          <t>(11) 98765-4321</t>
        </is>
      </c>
      <c r="E4" s="4" t="inlineStr">
        <is>
          <t>05/07/2026</t>
        </is>
      </c>
      <c r="F4" s="6" t="n">
        <v>25</v>
      </c>
      <c r="G4" s="4" t="inlineStr">
        <is>
          <t>Pago</t>
        </is>
      </c>
      <c r="H4" s="4">
        <f>IF(A4=$K$5,"SIM","")</f>
        <v/>
      </c>
    </row>
    <row r="5">
      <c r="A5" s="7" t="n">
        <v>2</v>
      </c>
      <c r="B5" s="8" t="inlineStr">
        <is>
          <t>Maria Oliveira</t>
        </is>
      </c>
      <c r="C5" s="8" t="inlineStr">
        <is>
          <t>Rio de Janeiro</t>
        </is>
      </c>
      <c r="D5" s="7" t="inlineStr">
        <is>
          <t>(21) 99887-1122</t>
        </is>
      </c>
      <c r="E5" s="7" t="inlineStr">
        <is>
          <t>05/07/2026</t>
        </is>
      </c>
      <c r="F5" s="9" t="n">
        <v>25</v>
      </c>
      <c r="G5" s="7" t="inlineStr">
        <is>
          <t>Pago</t>
        </is>
      </c>
      <c r="H5" s="7">
        <f>IF(A5=$K$5,"SIM","")</f>
        <v/>
      </c>
      <c r="J5" s="10" t="inlineStr">
        <is>
          <t>Número Sorteado:</t>
        </is>
      </c>
      <c r="K5" s="11" t="n">
        <v>5</v>
      </c>
    </row>
    <row r="6">
      <c r="A6" s="4" t="n">
        <v>3</v>
      </c>
      <c r="B6" s="5" t="inlineStr">
        <is>
          <t>Pedro Santos</t>
        </is>
      </c>
      <c r="C6" s="5" t="inlineStr">
        <is>
          <t>Belo Horizonte</t>
        </is>
      </c>
      <c r="D6" s="4" t="inlineStr">
        <is>
          <t>(31) 98456-7890</t>
        </is>
      </c>
      <c r="E6" s="4" t="inlineStr">
        <is>
          <t>06/07/2026</t>
        </is>
      </c>
      <c r="F6" s="6" t="n">
        <v>25</v>
      </c>
      <c r="G6" s="4" t="inlineStr">
        <is>
          <t>Pendente</t>
        </is>
      </c>
      <c r="H6" s="4">
        <f>IF(A6=$K$5,"SIM","")</f>
        <v/>
      </c>
      <c r="J6" s="10" t="inlineStr">
        <is>
          <t>Ganhador:</t>
        </is>
      </c>
      <c r="K6" s="10">
        <f>IFERROR(VLOOKUP(K5,A4:G13,2,FALSE),"Número inválido")</f>
        <v/>
      </c>
    </row>
    <row r="7">
      <c r="A7" s="7" t="n">
        <v>4</v>
      </c>
      <c r="B7" s="8" t="inlineStr">
        <is>
          <t>Ana Souza</t>
        </is>
      </c>
      <c r="C7" s="8" t="inlineStr">
        <is>
          <t>Curitiba</t>
        </is>
      </c>
      <c r="D7" s="7" t="inlineStr">
        <is>
          <t>(41) 99234-5678</t>
        </is>
      </c>
      <c r="E7" s="7" t="inlineStr">
        <is>
          <t>07/07/2026</t>
        </is>
      </c>
      <c r="F7" s="9" t="n">
        <v>25</v>
      </c>
      <c r="G7" s="7" t="inlineStr">
        <is>
          <t>Pago</t>
        </is>
      </c>
      <c r="H7" s="7">
        <f>IF(A7=$K$5,"SIM","")</f>
        <v/>
      </c>
      <c r="J7" s="10" t="inlineStr">
        <is>
          <t>Cidade do Ganhador:</t>
        </is>
      </c>
      <c r="K7" s="10">
        <f>IFERROR(VLOOKUP(K5,A4:G13,3,FALSE),"")</f>
        <v/>
      </c>
    </row>
    <row r="8">
      <c r="A8" s="4" t="n">
        <v>5</v>
      </c>
      <c r="B8" s="5" t="inlineStr">
        <is>
          <t>Carlos Pereira</t>
        </is>
      </c>
      <c r="C8" s="5" t="inlineStr">
        <is>
          <t>Porto Alegre</t>
        </is>
      </c>
      <c r="D8" s="4" t="inlineStr">
        <is>
          <t>(51) 98123-4567</t>
        </is>
      </c>
      <c r="E8" s="4" t="inlineStr">
        <is>
          <t>08/07/2026</t>
        </is>
      </c>
      <c r="F8" s="6" t="n">
        <v>25</v>
      </c>
      <c r="G8" s="4" t="inlineStr">
        <is>
          <t>Pago</t>
        </is>
      </c>
      <c r="H8" s="4">
        <f>IF(A8=$K$5,"SIM","")</f>
        <v/>
      </c>
      <c r="J8" s="10" t="inlineStr">
        <is>
          <t>Status Pagamento:</t>
        </is>
      </c>
      <c r="K8" s="10">
        <f>IFERROR(VLOOKUP(K5,A4:G13,7,FALSE),"")</f>
        <v/>
      </c>
    </row>
    <row r="9">
      <c r="A9" s="7" t="n">
        <v>6</v>
      </c>
      <c r="B9" s="8" t="inlineStr">
        <is>
          <t>Juliana Costa</t>
        </is>
      </c>
      <c r="C9" s="8" t="inlineStr">
        <is>
          <t>Salvador</t>
        </is>
      </c>
      <c r="D9" s="7" t="inlineStr">
        <is>
          <t>(71) 99765-3344</t>
        </is>
      </c>
      <c r="E9" s="7" t="inlineStr">
        <is>
          <t>09/07/2026</t>
        </is>
      </c>
      <c r="F9" s="9" t="n">
        <v>25</v>
      </c>
      <c r="G9" s="7" t="inlineStr">
        <is>
          <t>Pendente</t>
        </is>
      </c>
      <c r="H9" s="7">
        <f>IF(A9=$K$5,"SIM","")</f>
        <v/>
      </c>
    </row>
    <row r="10">
      <c r="A10" s="4" t="n">
        <v>7</v>
      </c>
      <c r="B10" s="5" t="inlineStr">
        <is>
          <t>Rafael Almeida</t>
        </is>
      </c>
      <c r="C10" s="5" t="inlineStr">
        <is>
          <t>Recife</t>
        </is>
      </c>
      <c r="D10" s="4" t="inlineStr">
        <is>
          <t>(81) 98654-2211</t>
        </is>
      </c>
      <c r="E10" s="4" t="inlineStr">
        <is>
          <t>10/07/2026</t>
        </is>
      </c>
      <c r="F10" s="6" t="n">
        <v>25</v>
      </c>
      <c r="G10" s="4" t="inlineStr">
        <is>
          <t>Pago</t>
        </is>
      </c>
      <c r="H10" s="4">
        <f>IF(A10=$K$5,"SIM","")</f>
        <v/>
      </c>
    </row>
    <row r="11">
      <c r="A11" s="7" t="n">
        <v>8</v>
      </c>
      <c r="B11" s="8" t="inlineStr">
        <is>
          <t>Camila Ferreira</t>
        </is>
      </c>
      <c r="C11" s="8" t="inlineStr">
        <is>
          <t>Fortaleza</t>
        </is>
      </c>
      <c r="D11" s="7" t="inlineStr">
        <is>
          <t>(85) 99543-8899</t>
        </is>
      </c>
      <c r="E11" s="7" t="inlineStr">
        <is>
          <t>11/07/2026</t>
        </is>
      </c>
      <c r="F11" s="9" t="n">
        <v>25</v>
      </c>
      <c r="G11" s="7" t="inlineStr">
        <is>
          <t>Pago</t>
        </is>
      </c>
      <c r="H11" s="7">
        <f>IF(A11=$K$5,"SIM","")</f>
        <v/>
      </c>
    </row>
    <row r="12">
      <c r="A12" s="4" t="n">
        <v>9</v>
      </c>
      <c r="B12" s="5" t="inlineStr">
        <is>
          <t>Lucas Martins</t>
        </is>
      </c>
      <c r="C12" s="5" t="inlineStr">
        <is>
          <t>São Paulo</t>
        </is>
      </c>
      <c r="D12" s="4" t="inlineStr">
        <is>
          <t>(11) 97654-3210</t>
        </is>
      </c>
      <c r="E12" s="4" t="inlineStr">
        <is>
          <t>12/07/2026</t>
        </is>
      </c>
      <c r="F12" s="6" t="n">
        <v>25</v>
      </c>
      <c r="G12" s="4" t="inlineStr">
        <is>
          <t>Pendente</t>
        </is>
      </c>
      <c r="H12" s="4">
        <f>IF(A12=$K$5,"SIM","")</f>
        <v/>
      </c>
    </row>
    <row r="13">
      <c r="A13" s="7" t="n">
        <v>10</v>
      </c>
      <c r="B13" s="8" t="inlineStr">
        <is>
          <t>Fernanda Lima</t>
        </is>
      </c>
      <c r="C13" s="8" t="inlineStr">
        <is>
          <t>Rio de Janeiro</t>
        </is>
      </c>
      <c r="D13" s="7" t="inlineStr">
        <is>
          <t>(21) 98321-9988</t>
        </is>
      </c>
      <c r="E13" s="7" t="inlineStr">
        <is>
          <t>13/07/2026</t>
        </is>
      </c>
      <c r="F13" s="9" t="n">
        <v>25</v>
      </c>
      <c r="G13" s="7" t="inlineStr">
        <is>
          <t>Pago</t>
        </is>
      </c>
      <c r="H13" s="7">
        <f>IF(A13=$K$5,"SIM","")</f>
        <v/>
      </c>
    </row>
    <row r="14">
      <c r="A14" s="12" t="inlineStr">
        <is>
          <t>TOTAIS</t>
        </is>
      </c>
      <c r="B14" s="27" t="n"/>
      <c r="C14" s="27" t="n"/>
      <c r="D14" s="27" t="n"/>
      <c r="E14" s="28" t="n"/>
      <c r="F14" s="14">
        <f>SUM(F4:F13)</f>
        <v/>
      </c>
      <c r="G14" s="15">
        <f>COUNTIF(G4:G13,"Pago")</f>
        <v/>
      </c>
      <c r="H14" s="13" t="n"/>
    </row>
  </sheetData>
  <mergeCells count="3">
    <mergeCell ref="A1:H1"/>
    <mergeCell ref="A14:E14"/>
    <mergeCell ref="J3:L3"/>
  </mergeCells>
  <conditionalFormatting sqref="G4:G13">
    <cfRule type="expression" priority="1" dxfId="0" stopIfTrue="1">
      <formula>G4="Pago"</formula>
    </cfRule>
    <cfRule type="expression" priority="2" dxfId="1" stopIfTrue="1">
      <formula>G4="Pendente"</formula>
    </cfRule>
  </conditionalFormatting>
  <dataValidations count="2">
    <dataValidation sqref="G4:G13" showErrorMessage="1" showInputMessage="1" allowBlank="1" type="list">
      <formula1>"Pago,Pendente"</formula1>
    </dataValidation>
    <dataValidation sqref="K5" showErrorMessage="1" showInputMessage="1" allowBlank="1" type="whole" operator="between">
      <formula1>1</formula1>
      <formula2>10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3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DASHBOARD - RESUMO DA RIFA</t>
        </is>
      </c>
    </row>
    <row r="2"/>
    <row r="3">
      <c r="A3" s="2" t="inlineStr">
        <is>
          <t>INDICADOR</t>
        </is>
      </c>
      <c r="B3" s="2" t="inlineStr">
        <is>
          <t>VALOR</t>
        </is>
      </c>
      <c r="D3" s="2" t="inlineStr">
        <is>
          <t>Status</t>
        </is>
      </c>
      <c r="E3" s="2" t="inlineStr">
        <is>
          <t>Quantidade</t>
        </is>
      </c>
    </row>
    <row r="4">
      <c r="A4" s="16" t="inlineStr">
        <is>
          <t>Total de Números Vendidos</t>
        </is>
      </c>
      <c r="B4" s="17">
        <f>COUNTA(Vendas!A4:A13)</f>
        <v/>
      </c>
      <c r="D4" s="18" t="inlineStr">
        <is>
          <t>Pago</t>
        </is>
      </c>
      <c r="E4" s="18">
        <f>COUNTIF(Vendas!G4:G13,"Pago")</f>
        <v/>
      </c>
    </row>
    <row r="5">
      <c r="A5" s="18" t="inlineStr">
        <is>
          <t>Total Arrecadado (R$)</t>
        </is>
      </c>
      <c r="B5" s="19">
        <f>SUM(Vendas!F4:F13)</f>
        <v/>
      </c>
      <c r="D5" s="18" t="inlineStr">
        <is>
          <t>Pendente</t>
        </is>
      </c>
      <c r="E5" s="18">
        <f>COUNTIF(Vendas!G4:G13,"Pendente")</f>
        <v/>
      </c>
    </row>
    <row r="6">
      <c r="A6" s="16" t="inlineStr">
        <is>
          <t>Números Pagos</t>
        </is>
      </c>
      <c r="B6" s="17">
        <f>COUNTIF(Vendas!G4:G13,"Pago")</f>
        <v/>
      </c>
    </row>
    <row r="7">
      <c r="A7" s="18" t="inlineStr">
        <is>
          <t>Números Pendentes</t>
        </is>
      </c>
      <c r="B7" s="20">
        <f>COUNTIF(Vendas!G4:G13,"Pendente")</f>
        <v/>
      </c>
    </row>
    <row r="8">
      <c r="A8" s="16" t="inlineStr">
        <is>
          <t>Percentual Pago (%)</t>
        </is>
      </c>
      <c r="B8" s="21">
        <f>IFERROR(COUNTIF(Vendas!G4:G13,"Pago")/COUNTA(Vendas!A4:A13),0)</f>
        <v/>
      </c>
      <c r="D8" s="2" t="inlineStr">
        <is>
          <t>Cidade</t>
        </is>
      </c>
      <c r="E8" s="2" t="inlineStr">
        <is>
          <t>Vendas (R$)</t>
        </is>
      </c>
    </row>
    <row r="9">
      <c r="A9" s="18" t="inlineStr">
        <is>
          <t>Valor Recebido (Pagos) (R$)</t>
        </is>
      </c>
      <c r="B9" s="19">
        <f>SUMIF(Vendas!G4:G13,"Pago",Vendas!F4:F13)</f>
        <v/>
      </c>
      <c r="D9" s="16" t="inlineStr">
        <is>
          <t>São Paulo</t>
        </is>
      </c>
      <c r="E9" s="6">
        <f>SUMIF(Vendas!C4:C13,D9,Vendas!F4:F13)</f>
        <v/>
      </c>
    </row>
    <row r="10">
      <c r="A10" s="16" t="inlineStr">
        <is>
          <t>Valor a Receber (Pendentes) (R$)</t>
        </is>
      </c>
      <c r="B10" s="22">
        <f>SUMIF(Vendas!G4:G13,"Pendente",Vendas!F4:F13)</f>
        <v/>
      </c>
      <c r="D10" s="18" t="inlineStr">
        <is>
          <t>Rio de Janeiro</t>
        </is>
      </c>
      <c r="E10" s="9">
        <f>SUMIF(Vendas!C4:C13,D10,Vendas!F4:F13)</f>
        <v/>
      </c>
    </row>
    <row r="11">
      <c r="D11" s="16" t="inlineStr">
        <is>
          <t>Belo Horizonte</t>
        </is>
      </c>
      <c r="E11" s="6">
        <f>SUMIF(Vendas!C4:C13,D11,Vendas!F4:F13)</f>
        <v/>
      </c>
    </row>
    <row r="12">
      <c r="D12" s="18" t="inlineStr">
        <is>
          <t>Curitiba</t>
        </is>
      </c>
      <c r="E12" s="9">
        <f>SUMIF(Vendas!C4:C13,D12,Vendas!F4:F13)</f>
        <v/>
      </c>
    </row>
    <row r="13">
      <c r="D13" s="16" t="inlineStr">
        <is>
          <t>Porto Alegre</t>
        </is>
      </c>
      <c r="E13" s="6">
        <f>SUMIF(Vendas!C4:C13,D13,Vendas!F4:F13)</f>
        <v/>
      </c>
    </row>
    <row r="14">
      <c r="D14" s="18" t="inlineStr">
        <is>
          <t>Salvador</t>
        </is>
      </c>
      <c r="E14" s="9">
        <f>SUMIF(Vendas!C4:C13,D14,Vendas!F4:F13)</f>
        <v/>
      </c>
    </row>
    <row r="15">
      <c r="D15" s="16" t="inlineStr">
        <is>
          <t>Recife</t>
        </is>
      </c>
      <c r="E15" s="6">
        <f>SUMIF(Vendas!C4:C13,D15,Vendas!F4:F13)</f>
        <v/>
      </c>
    </row>
    <row r="16">
      <c r="D16" s="18" t="inlineStr">
        <is>
          <t>Fortaleza</t>
        </is>
      </c>
      <c r="E16" s="9">
        <f>SUMIF(Vendas!C4:C13,D16,Vendas!F4:F13)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28" customHeight="1">
      <c r="A1" s="1" t="inlineStr">
        <is>
          <t>INSTRUÇÕES DE USO - CONTROLE DE RIFA</t>
        </is>
      </c>
    </row>
    <row r="2"/>
    <row r="3">
      <c r="A3" s="2" t="inlineStr">
        <is>
          <t>Item</t>
        </is>
      </c>
      <c r="B3" s="2" t="inlineStr">
        <is>
          <t>Descrição</t>
        </is>
      </c>
    </row>
    <row r="4" ht="30" customHeight="1">
      <c r="A4" s="23" t="inlineStr">
        <is>
          <t>Aba "Vendas"</t>
        </is>
      </c>
      <c r="B4" s="24" t="inlineStr">
        <is>
          <t>Registre cada número de rifa vendido com os dados do comprador: nome, cidade, telefone, data da venda, valor pago e status (Pago/Pendente).</t>
        </is>
      </c>
    </row>
    <row r="5" ht="30" customHeight="1">
      <c r="A5" s="25" t="inlineStr">
        <is>
          <t>Coluna Ganhador?</t>
        </is>
      </c>
      <c r="B5" s="26" t="inlineStr">
        <is>
          <t>Preenchida automaticamente com "SIM" quando o número da linha corresponder ao número sorteado no Painel do Sorteio.</t>
        </is>
      </c>
    </row>
    <row r="6" ht="30" customHeight="1">
      <c r="A6" s="23" t="inlineStr">
        <is>
          <t>Painel do Sorteio</t>
        </is>
      </c>
      <c r="B6" s="24" t="inlineStr">
        <is>
          <t>Digite o número sorteado na célula K5. As células abaixo mostrarão automaticamente o nome, cidade e status do ganhador.</t>
        </is>
      </c>
    </row>
    <row r="7" ht="30" customHeight="1">
      <c r="A7" s="25" t="inlineStr">
        <is>
          <t>Status Pagamento</t>
        </is>
      </c>
      <c r="B7" s="26" t="inlineStr">
        <is>
          <t>Use a lista suspensa para marcar cada número como "Pago" ou "Pendente". As cores mudam automaticamente (verde = pago, vermelho = pendente).</t>
        </is>
      </c>
    </row>
    <row r="8" ht="30" customHeight="1">
      <c r="A8" s="23" t="inlineStr">
        <is>
          <t>Aba "Resumo"</t>
        </is>
      </c>
      <c r="B8" s="24" t="inlineStr">
        <is>
          <t>Mostra os principais indicadores da rifa: total vendido, total arrecadado, percentual pago e valores por cidade, além de gráficos.</t>
        </is>
      </c>
    </row>
    <row r="9" ht="30" customHeight="1">
      <c r="A9" s="25" t="inlineStr">
        <is>
          <t>Gráfico de Pizza</t>
        </is>
      </c>
      <c r="B9" s="26" t="inlineStr">
        <is>
          <t>Exibe a proporção de números pagos versus pendentes.</t>
        </is>
      </c>
    </row>
    <row r="10" ht="30" customHeight="1">
      <c r="A10" s="23" t="inlineStr">
        <is>
          <t>Gráfico de Barras</t>
        </is>
      </c>
      <c r="B10" s="24" t="inlineStr">
        <is>
          <t>Exibe o total de vendas (R$) por cidade dos compradores.</t>
        </is>
      </c>
    </row>
    <row r="11" ht="30" customHeight="1">
      <c r="A11" s="25" t="inlineStr">
        <is>
          <t>Atualização</t>
        </is>
      </c>
      <c r="B11" s="26" t="inlineStr">
        <is>
          <t>Todos os totais e percentuais são calculados automaticamente por fórmulas. Basta atualizar os dados na aba Vendas.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2026-07-21T17:56:33Z</dcterms:created>
  <dcterms:modified xmlns:dcterms="http://purl.org/dc/terms/" xmlns:xsi="http://www.w3.org/2001/XMLSchema-instance" xsi:type="dcterms:W3CDTF">2026-07-21T17:56:33Z</dcterms:modified>
</cp:coreProperties>
</file>