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missas" sheetId="1" state="visible" r:id="rId1"/>
    <sheet xmlns:r="http://schemas.openxmlformats.org/officeDocument/2006/relationships" name="Projeção Financeira" sheetId="2" state="visible" r:id="rId2"/>
    <sheet xmlns:r="http://schemas.openxmlformats.org/officeDocument/2006/relationships" name="Resumo Executivo" sheetId="3" state="visible" r:id="rId3"/>
    <sheet xmlns:r="http://schemas.openxmlformats.org/officeDocument/2006/relationships" name="Instruções" sheetId="4" state="visible" r:id="rId4"/>
  </sheets>
  <definedNames>
    <definedName name="_xlnm._FilterDatabase" localSheetId="0" hidden="1">'Premissas'!$A$5:$D$15</definedName>
    <definedName name="_xlnm._FilterDatabase" localSheetId="1" hidden="1">'Projeção Financeira'!$A$4:$Q$104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R$&quot; #.##0,00"/>
    <numFmt numFmtId="165" formatCode="0,0%"/>
    <numFmt numFmtId="166" formatCode="#.##0"/>
    <numFmt numFmtId="167" formatCode="dd/mm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b val="1"/>
      <color rgb="00334155"/>
      <sz val="10"/>
    </font>
    <font>
      <name val="Calibri"/>
      <color rgb="00334155"/>
      <sz val="10"/>
    </font>
    <font>
      <name val="Calibri"/>
      <b val="1"/>
      <color rgb="00FFFFFF"/>
      <sz val="10"/>
    </font>
  </fonts>
  <fills count="9">
    <fill>
      <patternFill/>
    </fill>
    <fill>
      <patternFill patternType="gray125"/>
    </fill>
    <fill>
      <patternFill patternType="solid">
        <fgColor rgb="00334155"/>
      </patternFill>
    </fill>
    <fill>
      <patternFill patternType="solid">
        <fgColor rgb="00EA580C"/>
      </patternFill>
    </fill>
    <fill>
      <patternFill patternType="solid">
        <fgColor rgb="00FFFBEB"/>
      </patternFill>
    </fill>
    <fill>
      <patternFill patternType="solid">
        <fgColor rgb="00FFF7ED"/>
      </patternFill>
    </fill>
    <fill>
      <patternFill patternType="solid">
        <fgColor rgb="00FFFFFF"/>
      </patternFill>
    </fill>
    <fill>
      <patternFill patternType="solid">
        <fgColor rgb="00DCFCE7"/>
      </patternFill>
    </fill>
    <fill>
      <patternFill patternType="solid">
        <fgColor rgb="00FEE2E2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167" fontId="3" fillId="4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164" fontId="3" fillId="7" borderId="1" applyAlignment="1" pivotButton="0" quotePrefix="0" xfId="0">
      <alignment horizontal="center" vertical="center"/>
    </xf>
    <xf numFmtId="165" fontId="3" fillId="7" borderId="1" applyAlignment="1" pivotButton="0" quotePrefix="0" xfId="0">
      <alignment horizontal="center" vertical="center"/>
    </xf>
    <xf numFmtId="166" fontId="3" fillId="7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49" fontId="3" fillId="7" borderId="1" applyAlignment="1" pivotButton="0" quotePrefix="0" xfId="0">
      <alignment horizontal="center" vertical="center"/>
    </xf>
    <xf numFmtId="0" fontId="3" fillId="8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7" fontId="3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name val="Calibri"/>
        <b val="1"/>
        <color rgb="00334155"/>
        <sz val="10"/>
      </font>
      <fill>
        <patternFill patternType="solid">
          <fgColor rgb="00DCFCE7"/>
        </patternFill>
      </fill>
    </dxf>
    <dxf>
      <font>
        <name val="Calibri"/>
        <b val="1"/>
        <color rgb="00334155"/>
        <sz val="10"/>
      </font>
      <fill>
        <patternFill patternType="solid">
          <fgColor rgb="00FEE2E2"/>
        </patternFill>
      </fill>
    </dxf>
    <dxf>
      <font>
        <name val="Calibri"/>
        <b val="1"/>
        <color rgb="00FFFFFF"/>
        <sz val="10"/>
      </font>
      <fill>
        <patternFill patternType="solid">
          <fgColor rgb="0016A34A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Evolução do fluxo de caixa acumulado</a:t>
            </a:r>
          </a:p>
        </rich>
      </tx>
    </title>
    <plotArea>
      <lineChart>
        <grouping val="standard"/>
        <ser>
          <idx val="0"/>
          <order val="0"/>
          <tx>
            <strRef>
              <f>'Resumo Executivo'!D22</f>
            </strRef>
          </tx>
          <spPr>
            <a:ln xmlns:a="http://schemas.openxmlformats.org/drawingml/2006/main" w="28575">
              <a:solidFill>
                <a:srgbClr val="EA580C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'Resumo Executivo'!$A$23:$A$122</f>
            </numRef>
          </cat>
          <val>
            <numRef>
              <f>'Resumo Executivo'!$D$23:$D$122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Mês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R$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Receita líquida x custos totais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 Executivo'!B22</f>
            </strRef>
          </tx>
          <spPr>
            <a:solidFill xmlns:a="http://schemas.openxmlformats.org/drawingml/2006/main">
              <a:srgbClr val="EA580C"/>
            </a:solidFill>
            <a:ln xmlns:a="http://schemas.openxmlformats.org/drawingml/2006/main">
              <a:prstDash val="solid"/>
            </a:ln>
          </spPr>
          <cat>
            <numRef>
              <f>'Resumo Executivo'!$A$23:$A$122</f>
            </numRef>
          </cat>
          <val>
            <numRef>
              <f>'Resumo Executivo'!$B$23:$B$122</f>
            </numRef>
          </val>
        </ser>
        <ser>
          <idx val="1"/>
          <order val="1"/>
          <tx>
            <strRef>
              <f>'Resumo Executivo'!C22</f>
            </strRef>
          </tx>
          <spPr>
            <a:solidFill xmlns:a="http://schemas.openxmlformats.org/drawingml/2006/main">
              <a:srgbClr val="334155"/>
            </a:solidFill>
            <a:ln xmlns:a="http://schemas.openxmlformats.org/drawingml/2006/main">
              <a:prstDash val="solid"/>
            </a:ln>
          </spPr>
          <cat>
            <numRef>
              <f>'Resumo Executivo'!$A$23:$A$122</f>
            </numRef>
          </cat>
          <val>
            <numRef>
              <f>'Resumo Executivo'!$C$23:$C$122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Mês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R$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Composição dos custos</a:t>
            </a:r>
          </a:p>
        </rich>
      </tx>
    </title>
    <plotArea>
      <doughnutChart>
        <varyColors val="1"/>
        <ser>
          <idx val="0"/>
          <order val="0"/>
          <tx>
            <strRef>
              <f>'Resumo Executivo'!B126</f>
            </strRef>
          </tx>
          <spPr>
            <a:solidFill xmlns:a="http://schemas.openxmlformats.org/drawingml/2006/main">
              <a:srgbClr val="EA580C"/>
            </a:solidFill>
            <a:ln xmlns:a="http://schemas.openxmlformats.org/drawingml/2006/main">
              <a:prstDash val="solid"/>
            </a:ln>
          </spPr>
          <cat>
            <numRef>
              <f>'Resumo Executivo'!$A$127:$A$129</f>
            </numRef>
          </cat>
          <val>
            <numRef>
              <f>'Resumo Executivo'!$B$127:$B$129</f>
            </numRef>
          </val>
        </ser>
        <firstSliceAng val="0"/>
        <holeSize val="58"/>
      </doughnutChart>
    </plotArea>
    <legend>
      <legendPos val="r"/>
    </legend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Cenários: caixa acumulado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 Executivo'!B131</f>
            </strRef>
          </tx>
          <spPr>
            <a:solidFill xmlns:a="http://schemas.openxmlformats.org/drawingml/2006/main">
              <a:srgbClr val="EA580C"/>
            </a:solidFill>
            <a:ln xmlns:a="http://schemas.openxmlformats.org/drawingml/2006/main">
              <a:prstDash val="solid"/>
            </a:ln>
          </spPr>
          <cat>
            <numRef>
              <f>'Resumo Executivo'!$A$132:$A$134</f>
            </numRef>
          </cat>
          <val>
            <numRef>
              <f>'Resumo Executivo'!$B$132:$B$134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R$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Cenário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7</col>
      <colOff>0</colOff>
      <row>2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18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16</col>
      <colOff>0</colOff>
      <row>2</row>
      <rowOff>0</rowOff>
    </from>
    <ext cx="432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16</col>
      <colOff>0</colOff>
      <row>18</row>
      <rowOff>0</rowOff>
    </from>
    <ext cx="4320000" cy="288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14" customWidth="1" min="3" max="3"/>
    <col width="31" customWidth="1" min="4" max="4"/>
    <col width="3" customWidth="1" min="5" max="5"/>
    <col width="17" customWidth="1" min="6" max="6"/>
    <col width="20" customWidth="1" min="7" max="7"/>
    <col width="19" customWidth="1" min="8" max="8"/>
    <col width="21" customWidth="1" min="9" max="9"/>
  </cols>
  <sheetData>
    <row r="1" ht="28" customHeight="1">
      <c r="A1" s="1" t="inlineStr">
        <is>
          <t>Premissas que destravam a decisão</t>
        </is>
      </c>
    </row>
    <row r="2"/>
    <row r="3">
      <c r="A3" s="2" t="inlineStr">
        <is>
          <t>Cenário ativo</t>
        </is>
      </c>
      <c r="B3" s="3" t="inlineStr">
        <is>
          <t>Base</t>
        </is>
      </c>
      <c r="C3" s="4" t="inlineStr">
        <is>
          <t>Troque o cenário e veja o projeto reagir.</t>
        </is>
      </c>
    </row>
    <row r="4"/>
    <row r="5">
      <c r="A5" s="5" t="inlineStr">
        <is>
          <t>Parâmetro</t>
        </is>
      </c>
      <c r="B5" s="5" t="inlineStr">
        <is>
          <t>Valor</t>
        </is>
      </c>
      <c r="C5" s="5" t="inlineStr">
        <is>
          <t>Unidade</t>
        </is>
      </c>
      <c r="D5" s="5" t="inlineStr">
        <is>
          <t>Observação</t>
        </is>
      </c>
      <c r="F5" s="2" t="inlineStr">
        <is>
          <t>Cenário</t>
        </is>
      </c>
      <c r="G5" s="2" t="inlineStr">
        <is>
          <t>Crescimento mensal</t>
        </is>
      </c>
      <c r="H5" s="2" t="inlineStr">
        <is>
          <t>Despesas fixas</t>
        </is>
      </c>
      <c r="I5" s="2" t="inlineStr">
        <is>
          <t>Investimento inicial</t>
        </is>
      </c>
    </row>
    <row r="6">
      <c r="A6" s="6" t="inlineStr">
        <is>
          <t>Investimento inicial</t>
        </is>
      </c>
      <c r="B6" s="7">
        <f>IFERROR(VLOOKUP('Premissas'!$B$3,'Premissas'!$F$6:$I$8,4,FALSE),0)</f>
        <v/>
      </c>
      <c r="C6" s="8" t="inlineStr">
        <is>
          <t>R$</t>
        </is>
      </c>
      <c r="D6" s="6" t="inlineStr">
        <is>
          <t>Aplicado no primeiro mês</t>
        </is>
      </c>
      <c r="F6" s="9" t="inlineStr">
        <is>
          <t>Conservador</t>
        </is>
      </c>
      <c r="G6" s="10" t="n">
        <v>0.02</v>
      </c>
      <c r="H6" s="11" t="n">
        <v>32000</v>
      </c>
      <c r="I6" s="11" t="n">
        <v>180000</v>
      </c>
    </row>
    <row r="7">
      <c r="A7" s="12" t="inlineStr">
        <is>
          <t>Capital de giro inicial</t>
        </is>
      </c>
      <c r="B7" s="7" t="n">
        <v>40000</v>
      </c>
      <c r="C7" s="13" t="inlineStr">
        <is>
          <t>R$</t>
        </is>
      </c>
      <c r="D7" s="12" t="inlineStr">
        <is>
          <t>Reserva operacional inicial</t>
        </is>
      </c>
      <c r="F7" s="9" t="inlineStr">
        <is>
          <t>Base</t>
        </is>
      </c>
      <c r="G7" s="10" t="n">
        <v>0.04</v>
      </c>
      <c r="H7" s="11" t="n">
        <v>28000</v>
      </c>
      <c r="I7" s="11" t="n">
        <v>160000</v>
      </c>
    </row>
    <row r="8">
      <c r="A8" s="6" t="inlineStr">
        <is>
          <t>Preço médio por unidade</t>
        </is>
      </c>
      <c r="B8" s="7" t="n">
        <v>185</v>
      </c>
      <c r="C8" s="8" t="inlineStr">
        <is>
          <t>R$/un.</t>
        </is>
      </c>
      <c r="D8" s="6" t="inlineStr">
        <is>
          <t>Referência comercial inicial</t>
        </is>
      </c>
      <c r="F8" s="9" t="inlineStr">
        <is>
          <t>Otimista</t>
        </is>
      </c>
      <c r="G8" s="10" t="n">
        <v>0.07000000000000001</v>
      </c>
      <c r="H8" s="11" t="n">
        <v>25000</v>
      </c>
      <c r="I8" s="11" t="n">
        <v>150000</v>
      </c>
    </row>
    <row r="9">
      <c r="A9" s="12" t="inlineStr">
        <is>
          <t>Crescimento mensal das vendas</t>
        </is>
      </c>
      <c r="B9" s="14">
        <f>IFERROR(VLOOKUP('Premissas'!$B$3,'Premissas'!$F$6:$I$8,2,FALSE),0)</f>
        <v/>
      </c>
      <c r="C9" s="13" t="inlineStr">
        <is>
          <t>%</t>
        </is>
      </c>
      <c r="D9" s="12" t="inlineStr">
        <is>
          <t>Ritmo mensal estimado</t>
        </is>
      </c>
    </row>
    <row r="10">
      <c r="A10" s="6" t="inlineStr">
        <is>
          <t>Custo variável unitário</t>
        </is>
      </c>
      <c r="B10" s="7" t="n">
        <v>72</v>
      </c>
      <c r="C10" s="8" t="inlineStr">
        <is>
          <t>R$/un.</t>
        </is>
      </c>
      <c r="D10" s="6" t="inlineStr">
        <is>
          <t>Produto, frete e operação variável</t>
        </is>
      </c>
    </row>
    <row r="11">
      <c r="A11" s="12" t="inlineStr">
        <is>
          <t>Despesas fixas mensais</t>
        </is>
      </c>
      <c r="B11" s="7">
        <f>IFERROR(VLOOKUP('Premissas'!$B$3,'Premissas'!$F$6:$I$8,3,FALSE),0)</f>
        <v/>
      </c>
      <c r="C11" s="13" t="inlineStr">
        <is>
          <t>R$</t>
        </is>
      </c>
      <c r="D11" s="12" t="inlineStr">
        <is>
          <t>Equipe, aluguel, sistemas e apoio</t>
        </is>
      </c>
    </row>
    <row r="12">
      <c r="A12" s="6" t="inlineStr">
        <is>
          <t>Alíquota do Simples Nacional</t>
        </is>
      </c>
      <c r="B12" s="14" t="n">
        <v>0.07199999999999999</v>
      </c>
      <c r="C12" s="8" t="inlineStr">
        <is>
          <t>%</t>
        </is>
      </c>
      <c r="D12" s="6" t="inlineStr">
        <is>
          <t>Parâmetro editável para DAS</t>
        </is>
      </c>
    </row>
    <row r="13">
      <c r="A13" s="12" t="inlineStr">
        <is>
          <t>Taxa de desconto mensal</t>
        </is>
      </c>
      <c r="B13" s="14" t="n">
        <v>0.015</v>
      </c>
      <c r="C13" s="13" t="inlineStr">
        <is>
          <t>%</t>
        </is>
      </c>
      <c r="D13" s="12" t="inlineStr">
        <is>
          <t>Parâmetro editável para VPL</t>
        </is>
      </c>
    </row>
    <row r="14">
      <c r="A14" s="6" t="inlineStr">
        <is>
          <t>Quantidade inicial vendida</t>
        </is>
      </c>
      <c r="B14" s="15" t="n">
        <v>650</v>
      </c>
      <c r="C14" s="8" t="inlineStr">
        <is>
          <t>Unidades</t>
        </is>
      </c>
      <c r="D14" s="6" t="inlineStr">
        <is>
          <t>Base do primeiro mês</t>
        </is>
      </c>
    </row>
    <row r="15">
      <c r="A15" s="12" t="inlineStr">
        <is>
          <t>Vida útil do projeto em meses</t>
        </is>
      </c>
      <c r="B15" s="15" t="n">
        <v>60</v>
      </c>
      <c r="C15" s="13" t="inlineStr">
        <is>
          <t>Meses</t>
        </is>
      </c>
      <c r="D15" s="12" t="inlineStr">
        <is>
          <t>Horizonte de análise</t>
        </is>
      </c>
    </row>
  </sheetData>
  <autoFilter ref="A5:D15"/>
  <mergeCells count="1">
    <mergeCell ref="A1:I1"/>
  </mergeCells>
  <dataValidations count="1">
    <dataValidation sqref="B3" showErrorMessage="1" showInputMessage="1" allowBlank="0" errorTitle="Cenário inválido" error="Use uma opção da lista." promptTitle="Escolha o cenário" prompt="Selecione Conservador, Base ou Otimista." type="list">
      <formula1>"Conservador,Base,Otimista"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0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6" customWidth="1" min="3" max="3"/>
    <col width="18" customWidth="1" min="4" max="4"/>
    <col width="16" customWidth="1" min="5" max="5"/>
    <col width="20" customWidth="1" min="6" max="6"/>
    <col width="16" customWidth="1" min="7" max="7"/>
    <col width="20" customWidth="1" min="8" max="8"/>
    <col width="16" customWidth="1" min="9" max="9"/>
    <col width="17" customWidth="1" min="10" max="10"/>
    <col width="16" customWidth="1" min="11" max="11"/>
    <col width="22" customWidth="1" min="12" max="12"/>
    <col width="18" customWidth="1" min="13" max="13"/>
    <col width="21" customWidth="1" min="14" max="14"/>
    <col width="14" customWidth="1" min="15" max="15"/>
    <col width="24" customWidth="1" min="16" max="16"/>
    <col width="16" customWidth="1" min="17" max="17"/>
  </cols>
  <sheetData>
    <row r="1" ht="28" customHeight="1">
      <c r="A1" s="1" t="inlineStr">
        <is>
          <t>Projeção financeira: faça o caixa trabalhar a favor do projeto</t>
        </is>
      </c>
    </row>
    <row r="2">
      <c r="A2" s="4" t="inlineStr">
        <is>
          <t>Preencha datas, preço e custo unitário. O restante calcula sozinho.</t>
        </is>
      </c>
    </row>
    <row r="3"/>
    <row r="4">
      <c r="A4" s="5" t="inlineStr">
        <is>
          <t>Mês</t>
        </is>
      </c>
      <c r="B4" s="5" t="inlineStr">
        <is>
          <t>Data</t>
        </is>
      </c>
      <c r="C4" s="5" t="inlineStr">
        <is>
          <t>Unidades vendidas</t>
        </is>
      </c>
      <c r="D4" s="5" t="inlineStr">
        <is>
          <t>Preço médio unitário</t>
        </is>
      </c>
      <c r="E4" s="5" t="inlineStr">
        <is>
          <t>Receita bruta</t>
        </is>
      </c>
      <c r="F4" s="5" t="inlineStr">
        <is>
          <t>Impostos — Simples Nacional</t>
        </is>
      </c>
      <c r="G4" s="5" t="inlineStr">
        <is>
          <t>Receita líquida</t>
        </is>
      </c>
      <c r="H4" s="5" t="inlineStr">
        <is>
          <t>Custo variável unitário</t>
        </is>
      </c>
      <c r="I4" s="5" t="inlineStr">
        <is>
          <t>Custos variáveis</t>
        </is>
      </c>
      <c r="J4" s="5" t="inlineStr">
        <is>
          <t>Despesas fixas</t>
        </is>
      </c>
      <c r="K4" s="5" t="inlineStr">
        <is>
          <t>Investimentos</t>
        </is>
      </c>
      <c r="L4" s="5" t="inlineStr">
        <is>
          <t>Fluxo de caixa operacional</t>
        </is>
      </c>
      <c r="M4" s="5" t="inlineStr">
        <is>
          <t>Fluxo de caixa livre</t>
        </is>
      </c>
      <c r="N4" s="5" t="inlineStr">
        <is>
          <t>Fluxo de caixa acumulado</t>
        </is>
      </c>
      <c r="O4" s="5" t="inlineStr">
        <is>
          <t>Margem líquida</t>
        </is>
      </c>
      <c r="P4" s="5" t="inlineStr">
        <is>
          <t>Ponto de equilíbrio em unidades</t>
        </is>
      </c>
      <c r="Q4" s="5" t="inlineStr">
        <is>
          <t>Situação do mês</t>
        </is>
      </c>
    </row>
    <row r="5">
      <c r="A5" s="3" t="inlineStr">
        <is>
          <t>Jan/2026</t>
        </is>
      </c>
      <c r="B5" s="32" t="n">
        <v>46023</v>
      </c>
      <c r="C5" s="17">
        <f>IF('Projeção Financeira'!$B$5="","",'Premissas'!$B$14)</f>
        <v/>
      </c>
      <c r="D5" s="7" t="n">
        <v>185</v>
      </c>
      <c r="E5" s="18">
        <f>IF(OR('Projeção Financeira'!$C$5="",'Projeção Financeira'!$D$5=""),"",'Projeção Financeira'!$C$5*'Projeção Financeira'!$D$5)</f>
        <v/>
      </c>
      <c r="F5" s="18">
        <f>IF('Projeção Financeira'!$E$5="","",'Projeção Financeira'!$E$5*'Premissas'!$B$12)</f>
        <v/>
      </c>
      <c r="G5" s="18">
        <f>IF('Projeção Financeira'!$E$5="","",'Projeção Financeira'!$E$5-'Projeção Financeira'!$F$5)</f>
        <v/>
      </c>
      <c r="H5" s="7" t="n">
        <v>72</v>
      </c>
      <c r="I5" s="18">
        <f>IF(OR('Projeção Financeira'!$C$5="",'Projeção Financeira'!$H$5=""),"",'Projeção Financeira'!$C$5*'Projeção Financeira'!$H$5)</f>
        <v/>
      </c>
      <c r="J5" s="18">
        <f>IF('Projeção Financeira'!$B$5="","",'Premissas'!$B$11)</f>
        <v/>
      </c>
      <c r="K5" s="18">
        <f>IF('Projeção Financeira'!$B$5="","",-'Premissas'!$B$6)</f>
        <v/>
      </c>
      <c r="L5" s="18">
        <f>IF(OR('Projeção Financeira'!$G$5="",'Projeção Financeira'!$I$5="",'Projeção Financeira'!$J$5=""),"",'Projeção Financeira'!$G$5-'Projeção Financeira'!$I$5-'Projeção Financeira'!$J$5)</f>
        <v/>
      </c>
      <c r="M5" s="18">
        <f>IF('Projeção Financeira'!$L$5="","",'Projeção Financeira'!$K$5+'Projeção Financeira'!$L$5)</f>
        <v/>
      </c>
      <c r="N5" s="18">
        <f>IF('Projeção Financeira'!$M$5="","",'Projeção Financeira'!$M$5)</f>
        <v/>
      </c>
      <c r="O5" s="19">
        <f>IF('Projeção Financeira'!$G$5="","",IFERROR('Projeção Financeira'!$M$5/'Projeção Financeira'!$G$5,0))</f>
        <v/>
      </c>
      <c r="P5" s="17">
        <f>IF(OR('Projeção Financeira'!$J$5="",'Projeção Financeira'!$D$5="",'Projeção Financeira'!$H$5=""),"",IFERROR('Projeção Financeira'!$J$5/('Projeção Financeira'!$D$5-'Projeção Financeira'!$H$5),0))</f>
        <v/>
      </c>
      <c r="Q5" s="8">
        <f>IF('Projeção Financeira'!$M$5="","",IF('Projeção Financeira'!$M$5&gt;=0,"Positivo","Negativo"))</f>
        <v/>
      </c>
    </row>
    <row r="6">
      <c r="A6" s="3" t="inlineStr">
        <is>
          <t>Fev/2026</t>
        </is>
      </c>
      <c r="B6" s="32" t="n">
        <v>46054</v>
      </c>
      <c r="C6" s="20">
        <f>IF(OR('Projeção Financeira'!$B$6="",'Projeção Financeira'!$C$5=""),"",ROUND('Projeção Financeira'!$C$5*(1+'Premissas'!$B$9),0))</f>
        <v/>
      </c>
      <c r="D6" s="7" t="n">
        <v>186</v>
      </c>
      <c r="E6" s="21">
        <f>IF(OR('Projeção Financeira'!$C$6="",'Projeção Financeira'!$D$6=""),"",'Projeção Financeira'!$C$6*'Projeção Financeira'!$D$6)</f>
        <v/>
      </c>
      <c r="F6" s="21">
        <f>IF('Projeção Financeira'!$E$6="","",'Projeção Financeira'!$E$6*'Premissas'!$B$12)</f>
        <v/>
      </c>
      <c r="G6" s="21">
        <f>IF('Projeção Financeira'!$E$6="","",'Projeção Financeira'!$E$6-'Projeção Financeira'!$F$6)</f>
        <v/>
      </c>
      <c r="H6" s="7" t="n">
        <v>72.5</v>
      </c>
      <c r="I6" s="21">
        <f>IF(OR('Projeção Financeira'!$C$6="",'Projeção Financeira'!$H$6=""),"",'Projeção Financeira'!$C$6*'Projeção Financeira'!$H$6)</f>
        <v/>
      </c>
      <c r="J6" s="21">
        <f>IF('Projeção Financeira'!$B$6="","",'Premissas'!$B$11)</f>
        <v/>
      </c>
      <c r="K6" s="21">
        <f>IF('Projeção Financeira'!$B$6="","",0)</f>
        <v/>
      </c>
      <c r="L6" s="21">
        <f>IF(OR('Projeção Financeira'!$G$6="",'Projeção Financeira'!$I$6="",'Projeção Financeira'!$J$6=""),"",'Projeção Financeira'!$G$6-'Projeção Financeira'!$I$6-'Projeção Financeira'!$J$6)</f>
        <v/>
      </c>
      <c r="M6" s="21">
        <f>IF('Projeção Financeira'!$L$6="","",'Projeção Financeira'!$K$6+'Projeção Financeira'!$L$6)</f>
        <v/>
      </c>
      <c r="N6" s="21">
        <f>IF('Projeção Financeira'!$M$6="","",'Projeção Financeira'!$N$5+'Projeção Financeira'!$M$6)</f>
        <v/>
      </c>
      <c r="O6" s="22">
        <f>IF('Projeção Financeira'!$G$6="","",IFERROR('Projeção Financeira'!$M$6/'Projeção Financeira'!$G$6,0))</f>
        <v/>
      </c>
      <c r="P6" s="20">
        <f>IF(OR('Projeção Financeira'!$J$6="",'Projeção Financeira'!$D$6="",'Projeção Financeira'!$H$6=""),"",IFERROR('Projeção Financeira'!$J$6/('Projeção Financeira'!$D$6-'Projeção Financeira'!$H$6),0))</f>
        <v/>
      </c>
      <c r="Q6" s="13">
        <f>IF('Projeção Financeira'!$M$6="","",IF('Projeção Financeira'!$M$6&gt;=0,"Positivo","Negativo"))</f>
        <v/>
      </c>
    </row>
    <row r="7">
      <c r="A7" s="3" t="inlineStr">
        <is>
          <t>Mar/2026</t>
        </is>
      </c>
      <c r="B7" s="32" t="n">
        <v>46082</v>
      </c>
      <c r="C7" s="17">
        <f>IF(OR('Projeção Financeira'!$B$7="",'Projeção Financeira'!$C$6=""),"",ROUND('Projeção Financeira'!$C$6*(1+'Premissas'!$B$9),0))</f>
        <v/>
      </c>
      <c r="D7" s="7" t="n">
        <v>187</v>
      </c>
      <c r="E7" s="18">
        <f>IF(OR('Projeção Financeira'!$C$7="",'Projeção Financeira'!$D$7=""),"",'Projeção Financeira'!$C$7*'Projeção Financeira'!$D$7)</f>
        <v/>
      </c>
      <c r="F7" s="18">
        <f>IF('Projeção Financeira'!$E$7="","",'Projeção Financeira'!$E$7*'Premissas'!$B$12)</f>
        <v/>
      </c>
      <c r="G7" s="18">
        <f>IF('Projeção Financeira'!$E$7="","",'Projeção Financeira'!$E$7-'Projeção Financeira'!$F$7)</f>
        <v/>
      </c>
      <c r="H7" s="7" t="n">
        <v>73</v>
      </c>
      <c r="I7" s="18">
        <f>IF(OR('Projeção Financeira'!$C$7="",'Projeção Financeira'!$H$7=""),"",'Projeção Financeira'!$C$7*'Projeção Financeira'!$H$7)</f>
        <v/>
      </c>
      <c r="J7" s="18">
        <f>IF('Projeção Financeira'!$B$7="","",'Premissas'!$B$11)</f>
        <v/>
      </c>
      <c r="K7" s="18">
        <f>IF('Projeção Financeira'!$B$7="","",0)</f>
        <v/>
      </c>
      <c r="L7" s="18">
        <f>IF(OR('Projeção Financeira'!$G$7="",'Projeção Financeira'!$I$7="",'Projeção Financeira'!$J$7=""),"",'Projeção Financeira'!$G$7-'Projeção Financeira'!$I$7-'Projeção Financeira'!$J$7)</f>
        <v/>
      </c>
      <c r="M7" s="18">
        <f>IF('Projeção Financeira'!$L$7="","",'Projeção Financeira'!$K$7+'Projeção Financeira'!$L$7)</f>
        <v/>
      </c>
      <c r="N7" s="18">
        <f>IF('Projeção Financeira'!$M$7="","",'Projeção Financeira'!$N$6+'Projeção Financeira'!$M$7)</f>
        <v/>
      </c>
      <c r="O7" s="19">
        <f>IF('Projeção Financeira'!$G$7="","",IFERROR('Projeção Financeira'!$M$7/'Projeção Financeira'!$G$7,0))</f>
        <v/>
      </c>
      <c r="P7" s="17">
        <f>IF(OR('Projeção Financeira'!$J$7="",'Projeção Financeira'!$D$7="",'Projeção Financeira'!$H$7=""),"",IFERROR('Projeção Financeira'!$J$7/('Projeção Financeira'!$D$7-'Projeção Financeira'!$H$7),0))</f>
        <v/>
      </c>
      <c r="Q7" s="8">
        <f>IF('Projeção Financeira'!$M$7="","",IF('Projeção Financeira'!$M$7&gt;=0,"Positivo","Negativo"))</f>
        <v/>
      </c>
    </row>
    <row r="8">
      <c r="A8" s="3" t="inlineStr">
        <is>
          <t>Abr/2026</t>
        </is>
      </c>
      <c r="B8" s="32" t="n">
        <v>46113</v>
      </c>
      <c r="C8" s="20">
        <f>IF(OR('Projeção Financeira'!$B$8="",'Projeção Financeira'!$C$7=""),"",ROUND('Projeção Financeira'!$C$7*(1+'Premissas'!$B$9),0))</f>
        <v/>
      </c>
      <c r="D8" s="7" t="n">
        <v>188</v>
      </c>
      <c r="E8" s="21">
        <f>IF(OR('Projeção Financeira'!$C$8="",'Projeção Financeira'!$D$8=""),"",'Projeção Financeira'!$C$8*'Projeção Financeira'!$D$8)</f>
        <v/>
      </c>
      <c r="F8" s="21">
        <f>IF('Projeção Financeira'!$E$8="","",'Projeção Financeira'!$E$8*'Premissas'!$B$12)</f>
        <v/>
      </c>
      <c r="G8" s="21">
        <f>IF('Projeção Financeira'!$E$8="","",'Projeção Financeira'!$E$8-'Projeção Financeira'!$F$8)</f>
        <v/>
      </c>
      <c r="H8" s="7" t="n">
        <v>73.5</v>
      </c>
      <c r="I8" s="21">
        <f>IF(OR('Projeção Financeira'!$C$8="",'Projeção Financeira'!$H$8=""),"",'Projeção Financeira'!$C$8*'Projeção Financeira'!$H$8)</f>
        <v/>
      </c>
      <c r="J8" s="21">
        <f>IF('Projeção Financeira'!$B$8="","",'Premissas'!$B$11)</f>
        <v/>
      </c>
      <c r="K8" s="21">
        <f>IF('Projeção Financeira'!$B$8="","",0)</f>
        <v/>
      </c>
      <c r="L8" s="21">
        <f>IF(OR('Projeção Financeira'!$G$8="",'Projeção Financeira'!$I$8="",'Projeção Financeira'!$J$8=""),"",'Projeção Financeira'!$G$8-'Projeção Financeira'!$I$8-'Projeção Financeira'!$J$8)</f>
        <v/>
      </c>
      <c r="M8" s="21">
        <f>IF('Projeção Financeira'!$L$8="","",'Projeção Financeira'!$K$8+'Projeção Financeira'!$L$8)</f>
        <v/>
      </c>
      <c r="N8" s="21">
        <f>IF('Projeção Financeira'!$M$8="","",'Projeção Financeira'!$N$7+'Projeção Financeira'!$M$8)</f>
        <v/>
      </c>
      <c r="O8" s="22">
        <f>IF('Projeção Financeira'!$G$8="","",IFERROR('Projeção Financeira'!$M$8/'Projeção Financeira'!$G$8,0))</f>
        <v/>
      </c>
      <c r="P8" s="20">
        <f>IF(OR('Projeção Financeira'!$J$8="",'Projeção Financeira'!$D$8="",'Projeção Financeira'!$H$8=""),"",IFERROR('Projeção Financeira'!$J$8/('Projeção Financeira'!$D$8-'Projeção Financeira'!$H$8),0))</f>
        <v/>
      </c>
      <c r="Q8" s="13">
        <f>IF('Projeção Financeira'!$M$8="","",IF('Projeção Financeira'!$M$8&gt;=0,"Positivo","Negativo"))</f>
        <v/>
      </c>
    </row>
    <row r="9">
      <c r="A9" s="3" t="inlineStr">
        <is>
          <t>Mai/2026</t>
        </is>
      </c>
      <c r="B9" s="32" t="n">
        <v>46143</v>
      </c>
      <c r="C9" s="17">
        <f>IF(OR('Projeção Financeira'!$B$9="",'Projeção Financeira'!$C$8=""),"",ROUND('Projeção Financeira'!$C$8*(1+'Premissas'!$B$9),0))</f>
        <v/>
      </c>
      <c r="D9" s="7" t="n">
        <v>189</v>
      </c>
      <c r="E9" s="18">
        <f>IF(OR('Projeção Financeira'!$C$9="",'Projeção Financeira'!$D$9=""),"",'Projeção Financeira'!$C$9*'Projeção Financeira'!$D$9)</f>
        <v/>
      </c>
      <c r="F9" s="18">
        <f>IF('Projeção Financeira'!$E$9="","",'Projeção Financeira'!$E$9*'Premissas'!$B$12)</f>
        <v/>
      </c>
      <c r="G9" s="18">
        <f>IF('Projeção Financeira'!$E$9="","",'Projeção Financeira'!$E$9-'Projeção Financeira'!$F$9)</f>
        <v/>
      </c>
      <c r="H9" s="7" t="n">
        <v>74</v>
      </c>
      <c r="I9" s="18">
        <f>IF(OR('Projeção Financeira'!$C$9="",'Projeção Financeira'!$H$9=""),"",'Projeção Financeira'!$C$9*'Projeção Financeira'!$H$9)</f>
        <v/>
      </c>
      <c r="J9" s="18">
        <f>IF('Projeção Financeira'!$B$9="","",'Premissas'!$B$11)</f>
        <v/>
      </c>
      <c r="K9" s="18">
        <f>IF('Projeção Financeira'!$B$9="","",0)</f>
        <v/>
      </c>
      <c r="L9" s="18">
        <f>IF(OR('Projeção Financeira'!$G$9="",'Projeção Financeira'!$I$9="",'Projeção Financeira'!$J$9=""),"",'Projeção Financeira'!$G$9-'Projeção Financeira'!$I$9-'Projeção Financeira'!$J$9)</f>
        <v/>
      </c>
      <c r="M9" s="18">
        <f>IF('Projeção Financeira'!$L$9="","",'Projeção Financeira'!$K$9+'Projeção Financeira'!$L$9)</f>
        <v/>
      </c>
      <c r="N9" s="18">
        <f>IF('Projeção Financeira'!$M$9="","",'Projeção Financeira'!$N$8+'Projeção Financeira'!$M$9)</f>
        <v/>
      </c>
      <c r="O9" s="19">
        <f>IF('Projeção Financeira'!$G$9="","",IFERROR('Projeção Financeira'!$M$9/'Projeção Financeira'!$G$9,0))</f>
        <v/>
      </c>
      <c r="P9" s="17">
        <f>IF(OR('Projeção Financeira'!$J$9="",'Projeção Financeira'!$D$9="",'Projeção Financeira'!$H$9=""),"",IFERROR('Projeção Financeira'!$J$9/('Projeção Financeira'!$D$9-'Projeção Financeira'!$H$9),0))</f>
        <v/>
      </c>
      <c r="Q9" s="8">
        <f>IF('Projeção Financeira'!$M$9="","",IF('Projeção Financeira'!$M$9&gt;=0,"Positivo","Negativo"))</f>
        <v/>
      </c>
    </row>
    <row r="10">
      <c r="A10" s="3" t="inlineStr">
        <is>
          <t>Jun/2026</t>
        </is>
      </c>
      <c r="B10" s="32" t="n">
        <v>46174</v>
      </c>
      <c r="C10" s="20">
        <f>IF(OR('Projeção Financeira'!$B$10="",'Projeção Financeira'!$C$9=""),"",ROUND('Projeção Financeira'!$C$9*(1+'Premissas'!$B$9),0))</f>
        <v/>
      </c>
      <c r="D10" s="7" t="n">
        <v>190</v>
      </c>
      <c r="E10" s="21">
        <f>IF(OR('Projeção Financeira'!$C$10="",'Projeção Financeira'!$D$10=""),"",'Projeção Financeira'!$C$10*'Projeção Financeira'!$D$10)</f>
        <v/>
      </c>
      <c r="F10" s="21">
        <f>IF('Projeção Financeira'!$E$10="","",'Projeção Financeira'!$E$10*'Premissas'!$B$12)</f>
        <v/>
      </c>
      <c r="G10" s="21">
        <f>IF('Projeção Financeira'!$E$10="","",'Projeção Financeira'!$E$10-'Projeção Financeira'!$F$10)</f>
        <v/>
      </c>
      <c r="H10" s="7" t="n">
        <v>74.5</v>
      </c>
      <c r="I10" s="21">
        <f>IF(OR('Projeção Financeira'!$C$10="",'Projeção Financeira'!$H$10=""),"",'Projeção Financeira'!$C$10*'Projeção Financeira'!$H$10)</f>
        <v/>
      </c>
      <c r="J10" s="21">
        <f>IF('Projeção Financeira'!$B$10="","",'Premissas'!$B$11)</f>
        <v/>
      </c>
      <c r="K10" s="21">
        <f>IF('Projeção Financeira'!$B$10="","",0)</f>
        <v/>
      </c>
      <c r="L10" s="21">
        <f>IF(OR('Projeção Financeira'!$G$10="",'Projeção Financeira'!$I$10="",'Projeção Financeira'!$J$10=""),"",'Projeção Financeira'!$G$10-'Projeção Financeira'!$I$10-'Projeção Financeira'!$J$10)</f>
        <v/>
      </c>
      <c r="M10" s="21">
        <f>IF('Projeção Financeira'!$L$10="","",'Projeção Financeira'!$K$10+'Projeção Financeira'!$L$10)</f>
        <v/>
      </c>
      <c r="N10" s="21">
        <f>IF('Projeção Financeira'!$M$10="","",'Projeção Financeira'!$N$9+'Projeção Financeira'!$M$10)</f>
        <v/>
      </c>
      <c r="O10" s="22">
        <f>IF('Projeção Financeira'!$G$10="","",IFERROR('Projeção Financeira'!$M$10/'Projeção Financeira'!$G$10,0))</f>
        <v/>
      </c>
      <c r="P10" s="20">
        <f>IF(OR('Projeção Financeira'!$J$10="",'Projeção Financeira'!$D$10="",'Projeção Financeira'!$H$10=""),"",IFERROR('Projeção Financeira'!$J$10/('Projeção Financeira'!$D$10-'Projeção Financeira'!$H$10),0))</f>
        <v/>
      </c>
      <c r="Q10" s="13">
        <f>IF('Projeção Financeira'!$M$10="","",IF('Projeção Financeira'!$M$10&gt;=0,"Positivo","Negativo"))</f>
        <v/>
      </c>
    </row>
    <row r="11">
      <c r="A11" s="3" t="inlineStr">
        <is>
          <t>Jul/2026</t>
        </is>
      </c>
      <c r="B11" s="32" t="n">
        <v>46204</v>
      </c>
      <c r="C11" s="17">
        <f>IF(OR('Projeção Financeira'!$B$11="",'Projeção Financeira'!$C$10=""),"",ROUND('Projeção Financeira'!$C$10*(1+'Premissas'!$B$9),0))</f>
        <v/>
      </c>
      <c r="D11" s="7" t="n">
        <v>191</v>
      </c>
      <c r="E11" s="18">
        <f>IF(OR('Projeção Financeira'!$C$11="",'Projeção Financeira'!$D$11=""),"",'Projeção Financeira'!$C$11*'Projeção Financeira'!$D$11)</f>
        <v/>
      </c>
      <c r="F11" s="18">
        <f>IF('Projeção Financeira'!$E$11="","",'Projeção Financeira'!$E$11*'Premissas'!$B$12)</f>
        <v/>
      </c>
      <c r="G11" s="18">
        <f>IF('Projeção Financeira'!$E$11="","",'Projeção Financeira'!$E$11-'Projeção Financeira'!$F$11)</f>
        <v/>
      </c>
      <c r="H11" s="7" t="n">
        <v>75</v>
      </c>
      <c r="I11" s="18">
        <f>IF(OR('Projeção Financeira'!$C$11="",'Projeção Financeira'!$H$11=""),"",'Projeção Financeira'!$C$11*'Projeção Financeira'!$H$11)</f>
        <v/>
      </c>
      <c r="J11" s="18">
        <f>IF('Projeção Financeira'!$B$11="","",'Premissas'!$B$11)</f>
        <v/>
      </c>
      <c r="K11" s="18">
        <f>IF('Projeção Financeira'!$B$11="","",0)</f>
        <v/>
      </c>
      <c r="L11" s="18">
        <f>IF(OR('Projeção Financeira'!$G$11="",'Projeção Financeira'!$I$11="",'Projeção Financeira'!$J$11=""),"",'Projeção Financeira'!$G$11-'Projeção Financeira'!$I$11-'Projeção Financeira'!$J$11)</f>
        <v/>
      </c>
      <c r="M11" s="18">
        <f>IF('Projeção Financeira'!$L$11="","",'Projeção Financeira'!$K$11+'Projeção Financeira'!$L$11)</f>
        <v/>
      </c>
      <c r="N11" s="18">
        <f>IF('Projeção Financeira'!$M$11="","",'Projeção Financeira'!$N$10+'Projeção Financeira'!$M$11)</f>
        <v/>
      </c>
      <c r="O11" s="19">
        <f>IF('Projeção Financeira'!$G$11="","",IFERROR('Projeção Financeira'!$M$11/'Projeção Financeira'!$G$11,0))</f>
        <v/>
      </c>
      <c r="P11" s="17">
        <f>IF(OR('Projeção Financeira'!$J$11="",'Projeção Financeira'!$D$11="",'Projeção Financeira'!$H$11=""),"",IFERROR('Projeção Financeira'!$J$11/('Projeção Financeira'!$D$11-'Projeção Financeira'!$H$11),0))</f>
        <v/>
      </c>
      <c r="Q11" s="8">
        <f>IF('Projeção Financeira'!$M$11="","",IF('Projeção Financeira'!$M$11&gt;=0,"Positivo","Negativo"))</f>
        <v/>
      </c>
    </row>
    <row r="12">
      <c r="A12" s="3" t="inlineStr">
        <is>
          <t>Ago/2026</t>
        </is>
      </c>
      <c r="B12" s="32" t="n">
        <v>46235</v>
      </c>
      <c r="C12" s="20">
        <f>IF(OR('Projeção Financeira'!$B$12="",'Projeção Financeira'!$C$11=""),"",ROUND('Projeção Financeira'!$C$11*(1+'Premissas'!$B$9),0))</f>
        <v/>
      </c>
      <c r="D12" s="7" t="n">
        <v>192</v>
      </c>
      <c r="E12" s="21">
        <f>IF(OR('Projeção Financeira'!$C$12="",'Projeção Financeira'!$D$12=""),"",'Projeção Financeira'!$C$12*'Projeção Financeira'!$D$12)</f>
        <v/>
      </c>
      <c r="F12" s="21">
        <f>IF('Projeção Financeira'!$E$12="","",'Projeção Financeira'!$E$12*'Premissas'!$B$12)</f>
        <v/>
      </c>
      <c r="G12" s="21">
        <f>IF('Projeção Financeira'!$E$12="","",'Projeção Financeira'!$E$12-'Projeção Financeira'!$F$12)</f>
        <v/>
      </c>
      <c r="H12" s="7" t="n">
        <v>76</v>
      </c>
      <c r="I12" s="21">
        <f>IF(OR('Projeção Financeira'!$C$12="",'Projeção Financeira'!$H$12=""),"",'Projeção Financeira'!$C$12*'Projeção Financeira'!$H$12)</f>
        <v/>
      </c>
      <c r="J12" s="21">
        <f>IF('Projeção Financeira'!$B$12="","",'Premissas'!$B$11)</f>
        <v/>
      </c>
      <c r="K12" s="21">
        <f>IF('Projeção Financeira'!$B$12="","",0)</f>
        <v/>
      </c>
      <c r="L12" s="21">
        <f>IF(OR('Projeção Financeira'!$G$12="",'Projeção Financeira'!$I$12="",'Projeção Financeira'!$J$12=""),"",'Projeção Financeira'!$G$12-'Projeção Financeira'!$I$12-'Projeção Financeira'!$J$12)</f>
        <v/>
      </c>
      <c r="M12" s="21">
        <f>IF('Projeção Financeira'!$L$12="","",'Projeção Financeira'!$K$12+'Projeção Financeira'!$L$12)</f>
        <v/>
      </c>
      <c r="N12" s="21">
        <f>IF('Projeção Financeira'!$M$12="","",'Projeção Financeira'!$N$11+'Projeção Financeira'!$M$12)</f>
        <v/>
      </c>
      <c r="O12" s="22">
        <f>IF('Projeção Financeira'!$G$12="","",IFERROR('Projeção Financeira'!$M$12/'Projeção Financeira'!$G$12,0))</f>
        <v/>
      </c>
      <c r="P12" s="20">
        <f>IF(OR('Projeção Financeira'!$J$12="",'Projeção Financeira'!$D$12="",'Projeção Financeira'!$H$12=""),"",IFERROR('Projeção Financeira'!$J$12/('Projeção Financeira'!$D$12-'Projeção Financeira'!$H$12),0))</f>
        <v/>
      </c>
      <c r="Q12" s="13">
        <f>IF('Projeção Financeira'!$M$12="","",IF('Projeção Financeira'!$M$12&gt;=0,"Positivo","Negativo"))</f>
        <v/>
      </c>
    </row>
    <row r="13">
      <c r="A13" s="3" t="inlineStr">
        <is>
          <t>Set/2026</t>
        </is>
      </c>
      <c r="B13" s="32" t="n">
        <v>46266</v>
      </c>
      <c r="C13" s="17">
        <f>IF(OR('Projeção Financeira'!$B$13="",'Projeção Financeira'!$C$12=""),"",ROUND('Projeção Financeira'!$C$12*(1+'Premissas'!$B$9),0))</f>
        <v/>
      </c>
      <c r="D13" s="7" t="n">
        <v>194</v>
      </c>
      <c r="E13" s="18">
        <f>IF(OR('Projeção Financeira'!$C$13="",'Projeção Financeira'!$D$13=""),"",'Projeção Financeira'!$C$13*'Projeção Financeira'!$D$13)</f>
        <v/>
      </c>
      <c r="F13" s="18">
        <f>IF('Projeção Financeira'!$E$13="","",'Projeção Financeira'!$E$13*'Premissas'!$B$12)</f>
        <v/>
      </c>
      <c r="G13" s="18">
        <f>IF('Projeção Financeira'!$E$13="","",'Projeção Financeira'!$E$13-'Projeção Financeira'!$F$13)</f>
        <v/>
      </c>
      <c r="H13" s="7" t="n">
        <v>77</v>
      </c>
      <c r="I13" s="18">
        <f>IF(OR('Projeção Financeira'!$C$13="",'Projeção Financeira'!$H$13=""),"",'Projeção Financeira'!$C$13*'Projeção Financeira'!$H$13)</f>
        <v/>
      </c>
      <c r="J13" s="18">
        <f>IF('Projeção Financeira'!$B$13="","",'Premissas'!$B$11)</f>
        <v/>
      </c>
      <c r="K13" s="18">
        <f>IF('Projeção Financeira'!$B$13="","",0)</f>
        <v/>
      </c>
      <c r="L13" s="18">
        <f>IF(OR('Projeção Financeira'!$G$13="",'Projeção Financeira'!$I$13="",'Projeção Financeira'!$J$13=""),"",'Projeção Financeira'!$G$13-'Projeção Financeira'!$I$13-'Projeção Financeira'!$J$13)</f>
        <v/>
      </c>
      <c r="M13" s="18">
        <f>IF('Projeção Financeira'!$L$13="","",'Projeção Financeira'!$K$13+'Projeção Financeira'!$L$13)</f>
        <v/>
      </c>
      <c r="N13" s="18">
        <f>IF('Projeção Financeira'!$M$13="","",'Projeção Financeira'!$N$12+'Projeção Financeira'!$M$13)</f>
        <v/>
      </c>
      <c r="O13" s="19">
        <f>IF('Projeção Financeira'!$G$13="","",IFERROR('Projeção Financeira'!$M$13/'Projeção Financeira'!$G$13,0))</f>
        <v/>
      </c>
      <c r="P13" s="17">
        <f>IF(OR('Projeção Financeira'!$J$13="",'Projeção Financeira'!$D$13="",'Projeção Financeira'!$H$13=""),"",IFERROR('Projeção Financeira'!$J$13/('Projeção Financeira'!$D$13-'Projeção Financeira'!$H$13),0))</f>
        <v/>
      </c>
      <c r="Q13" s="8">
        <f>IF('Projeção Financeira'!$M$13="","",IF('Projeção Financeira'!$M$13&gt;=0,"Positivo","Negativo"))</f>
        <v/>
      </c>
    </row>
    <row r="14">
      <c r="A14" s="3" t="inlineStr">
        <is>
          <t>Out/2026</t>
        </is>
      </c>
      <c r="B14" s="32" t="n">
        <v>46296</v>
      </c>
      <c r="C14" s="20">
        <f>IF(OR('Projeção Financeira'!$B$14="",'Projeção Financeira'!$C$13=""),"",ROUND('Projeção Financeira'!$C$13*(1+'Premissas'!$B$9),0))</f>
        <v/>
      </c>
      <c r="D14" s="7" t="n">
        <v>195</v>
      </c>
      <c r="E14" s="21">
        <f>IF(OR('Projeção Financeira'!$C$14="",'Projeção Financeira'!$D$14=""),"",'Projeção Financeira'!$C$14*'Projeção Financeira'!$D$14)</f>
        <v/>
      </c>
      <c r="F14" s="21">
        <f>IF('Projeção Financeira'!$E$14="","",'Projeção Financeira'!$E$14*'Premissas'!$B$12)</f>
        <v/>
      </c>
      <c r="G14" s="21">
        <f>IF('Projeção Financeira'!$E$14="","",'Projeção Financeira'!$E$14-'Projeção Financeira'!$F$14)</f>
        <v/>
      </c>
      <c r="H14" s="7" t="n">
        <v>78</v>
      </c>
      <c r="I14" s="21">
        <f>IF(OR('Projeção Financeira'!$C$14="",'Projeção Financeira'!$H$14=""),"",'Projeção Financeira'!$C$14*'Projeção Financeira'!$H$14)</f>
        <v/>
      </c>
      <c r="J14" s="21">
        <f>IF('Projeção Financeira'!$B$14="","",'Premissas'!$B$11)</f>
        <v/>
      </c>
      <c r="K14" s="21">
        <f>IF('Projeção Financeira'!$B$14="","",0)</f>
        <v/>
      </c>
      <c r="L14" s="21">
        <f>IF(OR('Projeção Financeira'!$G$14="",'Projeção Financeira'!$I$14="",'Projeção Financeira'!$J$14=""),"",'Projeção Financeira'!$G$14-'Projeção Financeira'!$I$14-'Projeção Financeira'!$J$14)</f>
        <v/>
      </c>
      <c r="M14" s="21">
        <f>IF('Projeção Financeira'!$L$14="","",'Projeção Financeira'!$K$14+'Projeção Financeira'!$L$14)</f>
        <v/>
      </c>
      <c r="N14" s="21">
        <f>IF('Projeção Financeira'!$M$14="","",'Projeção Financeira'!$N$13+'Projeção Financeira'!$M$14)</f>
        <v/>
      </c>
      <c r="O14" s="22">
        <f>IF('Projeção Financeira'!$G$14="","",IFERROR('Projeção Financeira'!$M$14/'Projeção Financeira'!$G$14,0))</f>
        <v/>
      </c>
      <c r="P14" s="20">
        <f>IF(OR('Projeção Financeira'!$J$14="",'Projeção Financeira'!$D$14="",'Projeção Financeira'!$H$14=""),"",IFERROR('Projeção Financeira'!$J$14/('Projeção Financeira'!$D$14-'Projeção Financeira'!$H$14),0))</f>
        <v/>
      </c>
      <c r="Q14" s="13">
        <f>IF('Projeção Financeira'!$M$14="","",IF('Projeção Financeira'!$M$14&gt;=0,"Positivo","Negativo"))</f>
        <v/>
      </c>
    </row>
    <row r="15">
      <c r="A15" s="3" t="n"/>
      <c r="B15" s="32" t="n"/>
      <c r="C15" s="17">
        <f>IF(OR('Projeção Financeira'!$B$15="",'Projeção Financeira'!$C$14=""),"",ROUND('Projeção Financeira'!$C$14*(1+'Premissas'!$B$9),0))</f>
        <v/>
      </c>
      <c r="D15" s="7" t="n"/>
      <c r="E15" s="18">
        <f>IF(OR('Projeção Financeira'!$C$15="",'Projeção Financeira'!$D$15=""),"",'Projeção Financeira'!$C$15*'Projeção Financeira'!$D$15)</f>
        <v/>
      </c>
      <c r="F15" s="18">
        <f>IF('Projeção Financeira'!$E$15="","",'Projeção Financeira'!$E$15*'Premissas'!$B$12)</f>
        <v/>
      </c>
      <c r="G15" s="18">
        <f>IF('Projeção Financeira'!$E$15="","",'Projeção Financeira'!$E$15-'Projeção Financeira'!$F$15)</f>
        <v/>
      </c>
      <c r="H15" s="7" t="n"/>
      <c r="I15" s="18">
        <f>IF(OR('Projeção Financeira'!$C$15="",'Projeção Financeira'!$H$15=""),"",'Projeção Financeira'!$C$15*'Projeção Financeira'!$H$15)</f>
        <v/>
      </c>
      <c r="J15" s="18">
        <f>IF('Projeção Financeira'!$B$15="","",'Premissas'!$B$11)</f>
        <v/>
      </c>
      <c r="K15" s="18">
        <f>IF('Projeção Financeira'!$B$15="","",0)</f>
        <v/>
      </c>
      <c r="L15" s="18">
        <f>IF(OR('Projeção Financeira'!$G$15="",'Projeção Financeira'!$I$15="",'Projeção Financeira'!$J$15=""),"",'Projeção Financeira'!$G$15-'Projeção Financeira'!$I$15-'Projeção Financeira'!$J$15)</f>
        <v/>
      </c>
      <c r="M15" s="18">
        <f>IF('Projeção Financeira'!$L$15="","",'Projeção Financeira'!$K$15+'Projeção Financeira'!$L$15)</f>
        <v/>
      </c>
      <c r="N15" s="18">
        <f>IF('Projeção Financeira'!$M$15="","",'Projeção Financeira'!$N$14+'Projeção Financeira'!$M$15)</f>
        <v/>
      </c>
      <c r="O15" s="19">
        <f>IF('Projeção Financeira'!$G$15="","",IFERROR('Projeção Financeira'!$M$15/'Projeção Financeira'!$G$15,0))</f>
        <v/>
      </c>
      <c r="P15" s="17">
        <f>IF(OR('Projeção Financeira'!$J$15="",'Projeção Financeira'!$D$15="",'Projeção Financeira'!$H$15=""),"",IFERROR('Projeção Financeira'!$J$15/('Projeção Financeira'!$D$15-'Projeção Financeira'!$H$15),0))</f>
        <v/>
      </c>
      <c r="Q15" s="8">
        <f>IF('Projeção Financeira'!$M$15="","",IF('Projeção Financeira'!$M$15&gt;=0,"Positivo","Negativo"))</f>
        <v/>
      </c>
    </row>
    <row r="16">
      <c r="A16" s="3" t="n"/>
      <c r="B16" s="32" t="n"/>
      <c r="C16" s="20">
        <f>IF(OR('Projeção Financeira'!$B$16="",'Projeção Financeira'!$C$15=""),"",ROUND('Projeção Financeira'!$C$15*(1+'Premissas'!$B$9),0))</f>
        <v/>
      </c>
      <c r="D16" s="7" t="n"/>
      <c r="E16" s="21">
        <f>IF(OR('Projeção Financeira'!$C$16="",'Projeção Financeira'!$D$16=""),"",'Projeção Financeira'!$C$16*'Projeção Financeira'!$D$16)</f>
        <v/>
      </c>
      <c r="F16" s="21">
        <f>IF('Projeção Financeira'!$E$16="","",'Projeção Financeira'!$E$16*'Premissas'!$B$12)</f>
        <v/>
      </c>
      <c r="G16" s="21">
        <f>IF('Projeção Financeira'!$E$16="","",'Projeção Financeira'!$E$16-'Projeção Financeira'!$F$16)</f>
        <v/>
      </c>
      <c r="H16" s="7" t="n"/>
      <c r="I16" s="21">
        <f>IF(OR('Projeção Financeira'!$C$16="",'Projeção Financeira'!$H$16=""),"",'Projeção Financeira'!$C$16*'Projeção Financeira'!$H$16)</f>
        <v/>
      </c>
      <c r="J16" s="21">
        <f>IF('Projeção Financeira'!$B$16="","",'Premissas'!$B$11)</f>
        <v/>
      </c>
      <c r="K16" s="21">
        <f>IF('Projeção Financeira'!$B$16="","",0)</f>
        <v/>
      </c>
      <c r="L16" s="21">
        <f>IF(OR('Projeção Financeira'!$G$16="",'Projeção Financeira'!$I$16="",'Projeção Financeira'!$J$16=""),"",'Projeção Financeira'!$G$16-'Projeção Financeira'!$I$16-'Projeção Financeira'!$J$16)</f>
        <v/>
      </c>
      <c r="M16" s="21">
        <f>IF('Projeção Financeira'!$L$16="","",'Projeção Financeira'!$K$16+'Projeção Financeira'!$L$16)</f>
        <v/>
      </c>
      <c r="N16" s="21">
        <f>IF('Projeção Financeira'!$M$16="","",'Projeção Financeira'!$N$15+'Projeção Financeira'!$M$16)</f>
        <v/>
      </c>
      <c r="O16" s="22">
        <f>IF('Projeção Financeira'!$G$16="","",IFERROR('Projeção Financeira'!$M$16/'Projeção Financeira'!$G$16,0))</f>
        <v/>
      </c>
      <c r="P16" s="20">
        <f>IF(OR('Projeção Financeira'!$J$16="",'Projeção Financeira'!$D$16="",'Projeção Financeira'!$H$16=""),"",IFERROR('Projeção Financeira'!$J$16/('Projeção Financeira'!$D$16-'Projeção Financeira'!$H$16),0))</f>
        <v/>
      </c>
      <c r="Q16" s="13">
        <f>IF('Projeção Financeira'!$M$16="","",IF('Projeção Financeira'!$M$16&gt;=0,"Positivo","Negativo"))</f>
        <v/>
      </c>
    </row>
    <row r="17">
      <c r="A17" s="3" t="n"/>
      <c r="B17" s="32" t="n"/>
      <c r="C17" s="17">
        <f>IF(OR('Projeção Financeira'!$B$17="",'Projeção Financeira'!$C$16=""),"",ROUND('Projeção Financeira'!$C$16*(1+'Premissas'!$B$9),0))</f>
        <v/>
      </c>
      <c r="D17" s="7" t="n"/>
      <c r="E17" s="18">
        <f>IF(OR('Projeção Financeira'!$C$17="",'Projeção Financeira'!$D$17=""),"",'Projeção Financeira'!$C$17*'Projeção Financeira'!$D$17)</f>
        <v/>
      </c>
      <c r="F17" s="18">
        <f>IF('Projeção Financeira'!$E$17="","",'Projeção Financeira'!$E$17*'Premissas'!$B$12)</f>
        <v/>
      </c>
      <c r="G17" s="18">
        <f>IF('Projeção Financeira'!$E$17="","",'Projeção Financeira'!$E$17-'Projeção Financeira'!$F$17)</f>
        <v/>
      </c>
      <c r="H17" s="7" t="n"/>
      <c r="I17" s="18">
        <f>IF(OR('Projeção Financeira'!$C$17="",'Projeção Financeira'!$H$17=""),"",'Projeção Financeira'!$C$17*'Projeção Financeira'!$H$17)</f>
        <v/>
      </c>
      <c r="J17" s="18">
        <f>IF('Projeção Financeira'!$B$17="","",'Premissas'!$B$11)</f>
        <v/>
      </c>
      <c r="K17" s="18">
        <f>IF('Projeção Financeira'!$B$17="","",0)</f>
        <v/>
      </c>
      <c r="L17" s="18">
        <f>IF(OR('Projeção Financeira'!$G$17="",'Projeção Financeira'!$I$17="",'Projeção Financeira'!$J$17=""),"",'Projeção Financeira'!$G$17-'Projeção Financeira'!$I$17-'Projeção Financeira'!$J$17)</f>
        <v/>
      </c>
      <c r="M17" s="18">
        <f>IF('Projeção Financeira'!$L$17="","",'Projeção Financeira'!$K$17+'Projeção Financeira'!$L$17)</f>
        <v/>
      </c>
      <c r="N17" s="18">
        <f>IF('Projeção Financeira'!$M$17="","",'Projeção Financeira'!$N$16+'Projeção Financeira'!$M$17)</f>
        <v/>
      </c>
      <c r="O17" s="19">
        <f>IF('Projeção Financeira'!$G$17="","",IFERROR('Projeção Financeira'!$M$17/'Projeção Financeira'!$G$17,0))</f>
        <v/>
      </c>
      <c r="P17" s="17">
        <f>IF(OR('Projeção Financeira'!$J$17="",'Projeção Financeira'!$D$17="",'Projeção Financeira'!$H$17=""),"",IFERROR('Projeção Financeira'!$J$17/('Projeção Financeira'!$D$17-'Projeção Financeira'!$H$17),0))</f>
        <v/>
      </c>
      <c r="Q17" s="8">
        <f>IF('Projeção Financeira'!$M$17="","",IF('Projeção Financeira'!$M$17&gt;=0,"Positivo","Negativo"))</f>
        <v/>
      </c>
    </row>
    <row r="18">
      <c r="A18" s="3" t="n"/>
      <c r="B18" s="32" t="n"/>
      <c r="C18" s="20">
        <f>IF(OR('Projeção Financeira'!$B$18="",'Projeção Financeira'!$C$17=""),"",ROUND('Projeção Financeira'!$C$17*(1+'Premissas'!$B$9),0))</f>
        <v/>
      </c>
      <c r="D18" s="7" t="n"/>
      <c r="E18" s="21">
        <f>IF(OR('Projeção Financeira'!$C$18="",'Projeção Financeira'!$D$18=""),"",'Projeção Financeira'!$C$18*'Projeção Financeira'!$D$18)</f>
        <v/>
      </c>
      <c r="F18" s="21">
        <f>IF('Projeção Financeira'!$E$18="","",'Projeção Financeira'!$E$18*'Premissas'!$B$12)</f>
        <v/>
      </c>
      <c r="G18" s="21">
        <f>IF('Projeção Financeira'!$E$18="","",'Projeção Financeira'!$E$18-'Projeção Financeira'!$F$18)</f>
        <v/>
      </c>
      <c r="H18" s="7" t="n"/>
      <c r="I18" s="21">
        <f>IF(OR('Projeção Financeira'!$C$18="",'Projeção Financeira'!$H$18=""),"",'Projeção Financeira'!$C$18*'Projeção Financeira'!$H$18)</f>
        <v/>
      </c>
      <c r="J18" s="21">
        <f>IF('Projeção Financeira'!$B$18="","",'Premissas'!$B$11)</f>
        <v/>
      </c>
      <c r="K18" s="21">
        <f>IF('Projeção Financeira'!$B$18="","",0)</f>
        <v/>
      </c>
      <c r="L18" s="21">
        <f>IF(OR('Projeção Financeira'!$G$18="",'Projeção Financeira'!$I$18="",'Projeção Financeira'!$J$18=""),"",'Projeção Financeira'!$G$18-'Projeção Financeira'!$I$18-'Projeção Financeira'!$J$18)</f>
        <v/>
      </c>
      <c r="M18" s="21">
        <f>IF('Projeção Financeira'!$L$18="","",'Projeção Financeira'!$K$18+'Projeção Financeira'!$L$18)</f>
        <v/>
      </c>
      <c r="N18" s="21">
        <f>IF('Projeção Financeira'!$M$18="","",'Projeção Financeira'!$N$17+'Projeção Financeira'!$M$18)</f>
        <v/>
      </c>
      <c r="O18" s="22">
        <f>IF('Projeção Financeira'!$G$18="","",IFERROR('Projeção Financeira'!$M$18/'Projeção Financeira'!$G$18,0))</f>
        <v/>
      </c>
      <c r="P18" s="20">
        <f>IF(OR('Projeção Financeira'!$J$18="",'Projeção Financeira'!$D$18="",'Projeção Financeira'!$H$18=""),"",IFERROR('Projeção Financeira'!$J$18/('Projeção Financeira'!$D$18-'Projeção Financeira'!$H$18),0))</f>
        <v/>
      </c>
      <c r="Q18" s="13">
        <f>IF('Projeção Financeira'!$M$18="","",IF('Projeção Financeira'!$M$18&gt;=0,"Positivo","Negativo"))</f>
        <v/>
      </c>
    </row>
    <row r="19">
      <c r="A19" s="3" t="n"/>
      <c r="B19" s="32" t="n"/>
      <c r="C19" s="17">
        <f>IF(OR('Projeção Financeira'!$B$19="",'Projeção Financeira'!$C$18=""),"",ROUND('Projeção Financeira'!$C$18*(1+'Premissas'!$B$9),0))</f>
        <v/>
      </c>
      <c r="D19" s="7" t="n"/>
      <c r="E19" s="18">
        <f>IF(OR('Projeção Financeira'!$C$19="",'Projeção Financeira'!$D$19=""),"",'Projeção Financeira'!$C$19*'Projeção Financeira'!$D$19)</f>
        <v/>
      </c>
      <c r="F19" s="18">
        <f>IF('Projeção Financeira'!$E$19="","",'Projeção Financeira'!$E$19*'Premissas'!$B$12)</f>
        <v/>
      </c>
      <c r="G19" s="18">
        <f>IF('Projeção Financeira'!$E$19="","",'Projeção Financeira'!$E$19-'Projeção Financeira'!$F$19)</f>
        <v/>
      </c>
      <c r="H19" s="7" t="n"/>
      <c r="I19" s="18">
        <f>IF(OR('Projeção Financeira'!$C$19="",'Projeção Financeira'!$H$19=""),"",'Projeção Financeira'!$C$19*'Projeção Financeira'!$H$19)</f>
        <v/>
      </c>
      <c r="J19" s="18">
        <f>IF('Projeção Financeira'!$B$19="","",'Premissas'!$B$11)</f>
        <v/>
      </c>
      <c r="K19" s="18">
        <f>IF('Projeção Financeira'!$B$19="","",0)</f>
        <v/>
      </c>
      <c r="L19" s="18">
        <f>IF(OR('Projeção Financeira'!$G$19="",'Projeção Financeira'!$I$19="",'Projeção Financeira'!$J$19=""),"",'Projeção Financeira'!$G$19-'Projeção Financeira'!$I$19-'Projeção Financeira'!$J$19)</f>
        <v/>
      </c>
      <c r="M19" s="18">
        <f>IF('Projeção Financeira'!$L$19="","",'Projeção Financeira'!$K$19+'Projeção Financeira'!$L$19)</f>
        <v/>
      </c>
      <c r="N19" s="18">
        <f>IF('Projeção Financeira'!$M$19="","",'Projeção Financeira'!$N$18+'Projeção Financeira'!$M$19)</f>
        <v/>
      </c>
      <c r="O19" s="19">
        <f>IF('Projeção Financeira'!$G$19="","",IFERROR('Projeção Financeira'!$M$19/'Projeção Financeira'!$G$19,0))</f>
        <v/>
      </c>
      <c r="P19" s="17">
        <f>IF(OR('Projeção Financeira'!$J$19="",'Projeção Financeira'!$D$19="",'Projeção Financeira'!$H$19=""),"",IFERROR('Projeção Financeira'!$J$19/('Projeção Financeira'!$D$19-'Projeção Financeira'!$H$19),0))</f>
        <v/>
      </c>
      <c r="Q19" s="8">
        <f>IF('Projeção Financeira'!$M$19="","",IF('Projeção Financeira'!$M$19&gt;=0,"Positivo","Negativo"))</f>
        <v/>
      </c>
    </row>
    <row r="20">
      <c r="A20" s="3" t="n"/>
      <c r="B20" s="32" t="n"/>
      <c r="C20" s="20">
        <f>IF(OR('Projeção Financeira'!$B$20="",'Projeção Financeira'!$C$19=""),"",ROUND('Projeção Financeira'!$C$19*(1+'Premissas'!$B$9),0))</f>
        <v/>
      </c>
      <c r="D20" s="7" t="n"/>
      <c r="E20" s="21">
        <f>IF(OR('Projeção Financeira'!$C$20="",'Projeção Financeira'!$D$20=""),"",'Projeção Financeira'!$C$20*'Projeção Financeira'!$D$20)</f>
        <v/>
      </c>
      <c r="F20" s="21">
        <f>IF('Projeção Financeira'!$E$20="","",'Projeção Financeira'!$E$20*'Premissas'!$B$12)</f>
        <v/>
      </c>
      <c r="G20" s="21">
        <f>IF('Projeção Financeira'!$E$20="","",'Projeção Financeira'!$E$20-'Projeção Financeira'!$F$20)</f>
        <v/>
      </c>
      <c r="H20" s="7" t="n"/>
      <c r="I20" s="21">
        <f>IF(OR('Projeção Financeira'!$C$20="",'Projeção Financeira'!$H$20=""),"",'Projeção Financeira'!$C$20*'Projeção Financeira'!$H$20)</f>
        <v/>
      </c>
      <c r="J20" s="21">
        <f>IF('Projeção Financeira'!$B$20="","",'Premissas'!$B$11)</f>
        <v/>
      </c>
      <c r="K20" s="21">
        <f>IF('Projeção Financeira'!$B$20="","",0)</f>
        <v/>
      </c>
      <c r="L20" s="21">
        <f>IF(OR('Projeção Financeira'!$G$20="",'Projeção Financeira'!$I$20="",'Projeção Financeira'!$J$20=""),"",'Projeção Financeira'!$G$20-'Projeção Financeira'!$I$20-'Projeção Financeira'!$J$20)</f>
        <v/>
      </c>
      <c r="M20" s="21">
        <f>IF('Projeção Financeira'!$L$20="","",'Projeção Financeira'!$K$20+'Projeção Financeira'!$L$20)</f>
        <v/>
      </c>
      <c r="N20" s="21">
        <f>IF('Projeção Financeira'!$M$20="","",'Projeção Financeira'!$N$19+'Projeção Financeira'!$M$20)</f>
        <v/>
      </c>
      <c r="O20" s="22">
        <f>IF('Projeção Financeira'!$G$20="","",IFERROR('Projeção Financeira'!$M$20/'Projeção Financeira'!$G$20,0))</f>
        <v/>
      </c>
      <c r="P20" s="20">
        <f>IF(OR('Projeção Financeira'!$J$20="",'Projeção Financeira'!$D$20="",'Projeção Financeira'!$H$20=""),"",IFERROR('Projeção Financeira'!$J$20/('Projeção Financeira'!$D$20-'Projeção Financeira'!$H$20),0))</f>
        <v/>
      </c>
      <c r="Q20" s="13">
        <f>IF('Projeção Financeira'!$M$20="","",IF('Projeção Financeira'!$M$20&gt;=0,"Positivo","Negativo"))</f>
        <v/>
      </c>
    </row>
    <row r="21">
      <c r="A21" s="3" t="n"/>
      <c r="B21" s="32" t="n"/>
      <c r="C21" s="17">
        <f>IF(OR('Projeção Financeira'!$B$21="",'Projeção Financeira'!$C$20=""),"",ROUND('Projeção Financeira'!$C$20*(1+'Premissas'!$B$9),0))</f>
        <v/>
      </c>
      <c r="D21" s="7" t="n"/>
      <c r="E21" s="18">
        <f>IF(OR('Projeção Financeira'!$C$21="",'Projeção Financeira'!$D$21=""),"",'Projeção Financeira'!$C$21*'Projeção Financeira'!$D$21)</f>
        <v/>
      </c>
      <c r="F21" s="18">
        <f>IF('Projeção Financeira'!$E$21="","",'Projeção Financeira'!$E$21*'Premissas'!$B$12)</f>
        <v/>
      </c>
      <c r="G21" s="18">
        <f>IF('Projeção Financeira'!$E$21="","",'Projeção Financeira'!$E$21-'Projeção Financeira'!$F$21)</f>
        <v/>
      </c>
      <c r="H21" s="7" t="n"/>
      <c r="I21" s="18">
        <f>IF(OR('Projeção Financeira'!$C$21="",'Projeção Financeira'!$H$21=""),"",'Projeção Financeira'!$C$21*'Projeção Financeira'!$H$21)</f>
        <v/>
      </c>
      <c r="J21" s="18">
        <f>IF('Projeção Financeira'!$B$21="","",'Premissas'!$B$11)</f>
        <v/>
      </c>
      <c r="K21" s="18">
        <f>IF('Projeção Financeira'!$B$21="","",0)</f>
        <v/>
      </c>
      <c r="L21" s="18">
        <f>IF(OR('Projeção Financeira'!$G$21="",'Projeção Financeira'!$I$21="",'Projeção Financeira'!$J$21=""),"",'Projeção Financeira'!$G$21-'Projeção Financeira'!$I$21-'Projeção Financeira'!$J$21)</f>
        <v/>
      </c>
      <c r="M21" s="18">
        <f>IF('Projeção Financeira'!$L$21="","",'Projeção Financeira'!$K$21+'Projeção Financeira'!$L$21)</f>
        <v/>
      </c>
      <c r="N21" s="18">
        <f>IF('Projeção Financeira'!$M$21="","",'Projeção Financeira'!$N$20+'Projeção Financeira'!$M$21)</f>
        <v/>
      </c>
      <c r="O21" s="19">
        <f>IF('Projeção Financeira'!$G$21="","",IFERROR('Projeção Financeira'!$M$21/'Projeção Financeira'!$G$21,0))</f>
        <v/>
      </c>
      <c r="P21" s="17">
        <f>IF(OR('Projeção Financeira'!$J$21="",'Projeção Financeira'!$D$21="",'Projeção Financeira'!$H$21=""),"",IFERROR('Projeção Financeira'!$J$21/('Projeção Financeira'!$D$21-'Projeção Financeira'!$H$21),0))</f>
        <v/>
      </c>
      <c r="Q21" s="8">
        <f>IF('Projeção Financeira'!$M$21="","",IF('Projeção Financeira'!$M$21&gt;=0,"Positivo","Negativo"))</f>
        <v/>
      </c>
    </row>
    <row r="22">
      <c r="A22" s="3" t="n"/>
      <c r="B22" s="32" t="n"/>
      <c r="C22" s="20">
        <f>IF(OR('Projeção Financeira'!$B$22="",'Projeção Financeira'!$C$21=""),"",ROUND('Projeção Financeira'!$C$21*(1+'Premissas'!$B$9),0))</f>
        <v/>
      </c>
      <c r="D22" s="7" t="n"/>
      <c r="E22" s="21">
        <f>IF(OR('Projeção Financeira'!$C$22="",'Projeção Financeira'!$D$22=""),"",'Projeção Financeira'!$C$22*'Projeção Financeira'!$D$22)</f>
        <v/>
      </c>
      <c r="F22" s="21">
        <f>IF('Projeção Financeira'!$E$22="","",'Projeção Financeira'!$E$22*'Premissas'!$B$12)</f>
        <v/>
      </c>
      <c r="G22" s="21">
        <f>IF('Projeção Financeira'!$E$22="","",'Projeção Financeira'!$E$22-'Projeção Financeira'!$F$22)</f>
        <v/>
      </c>
      <c r="H22" s="7" t="n"/>
      <c r="I22" s="21">
        <f>IF(OR('Projeção Financeira'!$C$22="",'Projeção Financeira'!$H$22=""),"",'Projeção Financeira'!$C$22*'Projeção Financeira'!$H$22)</f>
        <v/>
      </c>
      <c r="J22" s="21">
        <f>IF('Projeção Financeira'!$B$22="","",'Premissas'!$B$11)</f>
        <v/>
      </c>
      <c r="K22" s="21">
        <f>IF('Projeção Financeira'!$B$22="","",0)</f>
        <v/>
      </c>
      <c r="L22" s="21">
        <f>IF(OR('Projeção Financeira'!$G$22="",'Projeção Financeira'!$I$22="",'Projeção Financeira'!$J$22=""),"",'Projeção Financeira'!$G$22-'Projeção Financeira'!$I$22-'Projeção Financeira'!$J$22)</f>
        <v/>
      </c>
      <c r="M22" s="21">
        <f>IF('Projeção Financeira'!$L$22="","",'Projeção Financeira'!$K$22+'Projeção Financeira'!$L$22)</f>
        <v/>
      </c>
      <c r="N22" s="21">
        <f>IF('Projeção Financeira'!$M$22="","",'Projeção Financeira'!$N$21+'Projeção Financeira'!$M$22)</f>
        <v/>
      </c>
      <c r="O22" s="22">
        <f>IF('Projeção Financeira'!$G$22="","",IFERROR('Projeção Financeira'!$M$22/'Projeção Financeira'!$G$22,0))</f>
        <v/>
      </c>
      <c r="P22" s="20">
        <f>IF(OR('Projeção Financeira'!$J$22="",'Projeção Financeira'!$D$22="",'Projeção Financeira'!$H$22=""),"",IFERROR('Projeção Financeira'!$J$22/('Projeção Financeira'!$D$22-'Projeção Financeira'!$H$22),0))</f>
        <v/>
      </c>
      <c r="Q22" s="13">
        <f>IF('Projeção Financeira'!$M$22="","",IF('Projeção Financeira'!$M$22&gt;=0,"Positivo","Negativo"))</f>
        <v/>
      </c>
    </row>
    <row r="23">
      <c r="A23" s="3" t="n"/>
      <c r="B23" s="32" t="n"/>
      <c r="C23" s="17">
        <f>IF(OR('Projeção Financeira'!$B$23="",'Projeção Financeira'!$C$22=""),"",ROUND('Projeção Financeira'!$C$22*(1+'Premissas'!$B$9),0))</f>
        <v/>
      </c>
      <c r="D23" s="7" t="n"/>
      <c r="E23" s="18">
        <f>IF(OR('Projeção Financeira'!$C$23="",'Projeção Financeira'!$D$23=""),"",'Projeção Financeira'!$C$23*'Projeção Financeira'!$D$23)</f>
        <v/>
      </c>
      <c r="F23" s="18">
        <f>IF('Projeção Financeira'!$E$23="","",'Projeção Financeira'!$E$23*'Premissas'!$B$12)</f>
        <v/>
      </c>
      <c r="G23" s="18">
        <f>IF('Projeção Financeira'!$E$23="","",'Projeção Financeira'!$E$23-'Projeção Financeira'!$F$23)</f>
        <v/>
      </c>
      <c r="H23" s="7" t="n"/>
      <c r="I23" s="18">
        <f>IF(OR('Projeção Financeira'!$C$23="",'Projeção Financeira'!$H$23=""),"",'Projeção Financeira'!$C$23*'Projeção Financeira'!$H$23)</f>
        <v/>
      </c>
      <c r="J23" s="18">
        <f>IF('Projeção Financeira'!$B$23="","",'Premissas'!$B$11)</f>
        <v/>
      </c>
      <c r="K23" s="18">
        <f>IF('Projeção Financeira'!$B$23="","",0)</f>
        <v/>
      </c>
      <c r="L23" s="18">
        <f>IF(OR('Projeção Financeira'!$G$23="",'Projeção Financeira'!$I$23="",'Projeção Financeira'!$J$23=""),"",'Projeção Financeira'!$G$23-'Projeção Financeira'!$I$23-'Projeção Financeira'!$J$23)</f>
        <v/>
      </c>
      <c r="M23" s="18">
        <f>IF('Projeção Financeira'!$L$23="","",'Projeção Financeira'!$K$23+'Projeção Financeira'!$L$23)</f>
        <v/>
      </c>
      <c r="N23" s="18">
        <f>IF('Projeção Financeira'!$M$23="","",'Projeção Financeira'!$N$22+'Projeção Financeira'!$M$23)</f>
        <v/>
      </c>
      <c r="O23" s="19">
        <f>IF('Projeção Financeira'!$G$23="","",IFERROR('Projeção Financeira'!$M$23/'Projeção Financeira'!$G$23,0))</f>
        <v/>
      </c>
      <c r="P23" s="17">
        <f>IF(OR('Projeção Financeira'!$J$23="",'Projeção Financeira'!$D$23="",'Projeção Financeira'!$H$23=""),"",IFERROR('Projeção Financeira'!$J$23/('Projeção Financeira'!$D$23-'Projeção Financeira'!$H$23),0))</f>
        <v/>
      </c>
      <c r="Q23" s="8">
        <f>IF('Projeção Financeira'!$M$23="","",IF('Projeção Financeira'!$M$23&gt;=0,"Positivo","Negativo"))</f>
        <v/>
      </c>
    </row>
    <row r="24">
      <c r="A24" s="3" t="n"/>
      <c r="B24" s="32" t="n"/>
      <c r="C24" s="20">
        <f>IF(OR('Projeção Financeira'!$B$24="",'Projeção Financeira'!$C$23=""),"",ROUND('Projeção Financeira'!$C$23*(1+'Premissas'!$B$9),0))</f>
        <v/>
      </c>
      <c r="D24" s="7" t="n"/>
      <c r="E24" s="21">
        <f>IF(OR('Projeção Financeira'!$C$24="",'Projeção Financeira'!$D$24=""),"",'Projeção Financeira'!$C$24*'Projeção Financeira'!$D$24)</f>
        <v/>
      </c>
      <c r="F24" s="21">
        <f>IF('Projeção Financeira'!$E$24="","",'Projeção Financeira'!$E$24*'Premissas'!$B$12)</f>
        <v/>
      </c>
      <c r="G24" s="21">
        <f>IF('Projeção Financeira'!$E$24="","",'Projeção Financeira'!$E$24-'Projeção Financeira'!$F$24)</f>
        <v/>
      </c>
      <c r="H24" s="7" t="n"/>
      <c r="I24" s="21">
        <f>IF(OR('Projeção Financeira'!$C$24="",'Projeção Financeira'!$H$24=""),"",'Projeção Financeira'!$C$24*'Projeção Financeira'!$H$24)</f>
        <v/>
      </c>
      <c r="J24" s="21">
        <f>IF('Projeção Financeira'!$B$24="","",'Premissas'!$B$11)</f>
        <v/>
      </c>
      <c r="K24" s="21">
        <f>IF('Projeção Financeira'!$B$24="","",0)</f>
        <v/>
      </c>
      <c r="L24" s="21">
        <f>IF(OR('Projeção Financeira'!$G$24="",'Projeção Financeira'!$I$24="",'Projeção Financeira'!$J$24=""),"",'Projeção Financeira'!$G$24-'Projeção Financeira'!$I$24-'Projeção Financeira'!$J$24)</f>
        <v/>
      </c>
      <c r="M24" s="21">
        <f>IF('Projeção Financeira'!$L$24="","",'Projeção Financeira'!$K$24+'Projeção Financeira'!$L$24)</f>
        <v/>
      </c>
      <c r="N24" s="21">
        <f>IF('Projeção Financeira'!$M$24="","",'Projeção Financeira'!$N$23+'Projeção Financeira'!$M$24)</f>
        <v/>
      </c>
      <c r="O24" s="22">
        <f>IF('Projeção Financeira'!$G$24="","",IFERROR('Projeção Financeira'!$M$24/'Projeção Financeira'!$G$24,0))</f>
        <v/>
      </c>
      <c r="P24" s="20">
        <f>IF(OR('Projeção Financeira'!$J$24="",'Projeção Financeira'!$D$24="",'Projeção Financeira'!$H$24=""),"",IFERROR('Projeção Financeira'!$J$24/('Projeção Financeira'!$D$24-'Projeção Financeira'!$H$24),0))</f>
        <v/>
      </c>
      <c r="Q24" s="13">
        <f>IF('Projeção Financeira'!$M$24="","",IF('Projeção Financeira'!$M$24&gt;=0,"Positivo","Negativo"))</f>
        <v/>
      </c>
    </row>
    <row r="25">
      <c r="A25" s="3" t="n"/>
      <c r="B25" s="32" t="n"/>
      <c r="C25" s="17">
        <f>IF(OR('Projeção Financeira'!$B$25="",'Projeção Financeira'!$C$24=""),"",ROUND('Projeção Financeira'!$C$24*(1+'Premissas'!$B$9),0))</f>
        <v/>
      </c>
      <c r="D25" s="7" t="n"/>
      <c r="E25" s="18">
        <f>IF(OR('Projeção Financeira'!$C$25="",'Projeção Financeira'!$D$25=""),"",'Projeção Financeira'!$C$25*'Projeção Financeira'!$D$25)</f>
        <v/>
      </c>
      <c r="F25" s="18">
        <f>IF('Projeção Financeira'!$E$25="","",'Projeção Financeira'!$E$25*'Premissas'!$B$12)</f>
        <v/>
      </c>
      <c r="G25" s="18">
        <f>IF('Projeção Financeira'!$E$25="","",'Projeção Financeira'!$E$25-'Projeção Financeira'!$F$25)</f>
        <v/>
      </c>
      <c r="H25" s="7" t="n"/>
      <c r="I25" s="18">
        <f>IF(OR('Projeção Financeira'!$C$25="",'Projeção Financeira'!$H$25=""),"",'Projeção Financeira'!$C$25*'Projeção Financeira'!$H$25)</f>
        <v/>
      </c>
      <c r="J25" s="18">
        <f>IF('Projeção Financeira'!$B$25="","",'Premissas'!$B$11)</f>
        <v/>
      </c>
      <c r="K25" s="18">
        <f>IF('Projeção Financeira'!$B$25="","",0)</f>
        <v/>
      </c>
      <c r="L25" s="18">
        <f>IF(OR('Projeção Financeira'!$G$25="",'Projeção Financeira'!$I$25="",'Projeção Financeira'!$J$25=""),"",'Projeção Financeira'!$G$25-'Projeção Financeira'!$I$25-'Projeção Financeira'!$J$25)</f>
        <v/>
      </c>
      <c r="M25" s="18">
        <f>IF('Projeção Financeira'!$L$25="","",'Projeção Financeira'!$K$25+'Projeção Financeira'!$L$25)</f>
        <v/>
      </c>
      <c r="N25" s="18">
        <f>IF('Projeção Financeira'!$M$25="","",'Projeção Financeira'!$N$24+'Projeção Financeira'!$M$25)</f>
        <v/>
      </c>
      <c r="O25" s="19">
        <f>IF('Projeção Financeira'!$G$25="","",IFERROR('Projeção Financeira'!$M$25/'Projeção Financeira'!$G$25,0))</f>
        <v/>
      </c>
      <c r="P25" s="17">
        <f>IF(OR('Projeção Financeira'!$J$25="",'Projeção Financeira'!$D$25="",'Projeção Financeira'!$H$25=""),"",IFERROR('Projeção Financeira'!$J$25/('Projeção Financeira'!$D$25-'Projeção Financeira'!$H$25),0))</f>
        <v/>
      </c>
      <c r="Q25" s="8">
        <f>IF('Projeção Financeira'!$M$25="","",IF('Projeção Financeira'!$M$25&gt;=0,"Positivo","Negativo"))</f>
        <v/>
      </c>
    </row>
    <row r="26">
      <c r="A26" s="3" t="n"/>
      <c r="B26" s="32" t="n"/>
      <c r="C26" s="20">
        <f>IF(OR('Projeção Financeira'!$B$26="",'Projeção Financeira'!$C$25=""),"",ROUND('Projeção Financeira'!$C$25*(1+'Premissas'!$B$9),0))</f>
        <v/>
      </c>
      <c r="D26" s="7" t="n"/>
      <c r="E26" s="21">
        <f>IF(OR('Projeção Financeira'!$C$26="",'Projeção Financeira'!$D$26=""),"",'Projeção Financeira'!$C$26*'Projeção Financeira'!$D$26)</f>
        <v/>
      </c>
      <c r="F26" s="21">
        <f>IF('Projeção Financeira'!$E$26="","",'Projeção Financeira'!$E$26*'Premissas'!$B$12)</f>
        <v/>
      </c>
      <c r="G26" s="21">
        <f>IF('Projeção Financeira'!$E$26="","",'Projeção Financeira'!$E$26-'Projeção Financeira'!$F$26)</f>
        <v/>
      </c>
      <c r="H26" s="7" t="n"/>
      <c r="I26" s="21">
        <f>IF(OR('Projeção Financeira'!$C$26="",'Projeção Financeira'!$H$26=""),"",'Projeção Financeira'!$C$26*'Projeção Financeira'!$H$26)</f>
        <v/>
      </c>
      <c r="J26" s="21">
        <f>IF('Projeção Financeira'!$B$26="","",'Premissas'!$B$11)</f>
        <v/>
      </c>
      <c r="K26" s="21">
        <f>IF('Projeção Financeira'!$B$26="","",0)</f>
        <v/>
      </c>
      <c r="L26" s="21">
        <f>IF(OR('Projeção Financeira'!$G$26="",'Projeção Financeira'!$I$26="",'Projeção Financeira'!$J$26=""),"",'Projeção Financeira'!$G$26-'Projeção Financeira'!$I$26-'Projeção Financeira'!$J$26)</f>
        <v/>
      </c>
      <c r="M26" s="21">
        <f>IF('Projeção Financeira'!$L$26="","",'Projeção Financeira'!$K$26+'Projeção Financeira'!$L$26)</f>
        <v/>
      </c>
      <c r="N26" s="21">
        <f>IF('Projeção Financeira'!$M$26="","",'Projeção Financeira'!$N$25+'Projeção Financeira'!$M$26)</f>
        <v/>
      </c>
      <c r="O26" s="22">
        <f>IF('Projeção Financeira'!$G$26="","",IFERROR('Projeção Financeira'!$M$26/'Projeção Financeira'!$G$26,0))</f>
        <v/>
      </c>
      <c r="P26" s="20">
        <f>IF(OR('Projeção Financeira'!$J$26="",'Projeção Financeira'!$D$26="",'Projeção Financeira'!$H$26=""),"",IFERROR('Projeção Financeira'!$J$26/('Projeção Financeira'!$D$26-'Projeção Financeira'!$H$26),0))</f>
        <v/>
      </c>
      <c r="Q26" s="13">
        <f>IF('Projeção Financeira'!$M$26="","",IF('Projeção Financeira'!$M$26&gt;=0,"Positivo","Negativo"))</f>
        <v/>
      </c>
    </row>
    <row r="27">
      <c r="A27" s="3" t="n"/>
      <c r="B27" s="32" t="n"/>
      <c r="C27" s="17">
        <f>IF(OR('Projeção Financeira'!$B$27="",'Projeção Financeira'!$C$26=""),"",ROUND('Projeção Financeira'!$C$26*(1+'Premissas'!$B$9),0))</f>
        <v/>
      </c>
      <c r="D27" s="7" t="n"/>
      <c r="E27" s="18">
        <f>IF(OR('Projeção Financeira'!$C$27="",'Projeção Financeira'!$D$27=""),"",'Projeção Financeira'!$C$27*'Projeção Financeira'!$D$27)</f>
        <v/>
      </c>
      <c r="F27" s="18">
        <f>IF('Projeção Financeira'!$E$27="","",'Projeção Financeira'!$E$27*'Premissas'!$B$12)</f>
        <v/>
      </c>
      <c r="G27" s="18">
        <f>IF('Projeção Financeira'!$E$27="","",'Projeção Financeira'!$E$27-'Projeção Financeira'!$F$27)</f>
        <v/>
      </c>
      <c r="H27" s="7" t="n"/>
      <c r="I27" s="18">
        <f>IF(OR('Projeção Financeira'!$C$27="",'Projeção Financeira'!$H$27=""),"",'Projeção Financeira'!$C$27*'Projeção Financeira'!$H$27)</f>
        <v/>
      </c>
      <c r="J27" s="18">
        <f>IF('Projeção Financeira'!$B$27="","",'Premissas'!$B$11)</f>
        <v/>
      </c>
      <c r="K27" s="18">
        <f>IF('Projeção Financeira'!$B$27="","",0)</f>
        <v/>
      </c>
      <c r="L27" s="18">
        <f>IF(OR('Projeção Financeira'!$G$27="",'Projeção Financeira'!$I$27="",'Projeção Financeira'!$J$27=""),"",'Projeção Financeira'!$G$27-'Projeção Financeira'!$I$27-'Projeção Financeira'!$J$27)</f>
        <v/>
      </c>
      <c r="M27" s="18">
        <f>IF('Projeção Financeira'!$L$27="","",'Projeção Financeira'!$K$27+'Projeção Financeira'!$L$27)</f>
        <v/>
      </c>
      <c r="N27" s="18">
        <f>IF('Projeção Financeira'!$M$27="","",'Projeção Financeira'!$N$26+'Projeção Financeira'!$M$27)</f>
        <v/>
      </c>
      <c r="O27" s="19">
        <f>IF('Projeção Financeira'!$G$27="","",IFERROR('Projeção Financeira'!$M$27/'Projeção Financeira'!$G$27,0))</f>
        <v/>
      </c>
      <c r="P27" s="17">
        <f>IF(OR('Projeção Financeira'!$J$27="",'Projeção Financeira'!$D$27="",'Projeção Financeira'!$H$27=""),"",IFERROR('Projeção Financeira'!$J$27/('Projeção Financeira'!$D$27-'Projeção Financeira'!$H$27),0))</f>
        <v/>
      </c>
      <c r="Q27" s="8">
        <f>IF('Projeção Financeira'!$M$27="","",IF('Projeção Financeira'!$M$27&gt;=0,"Positivo","Negativo"))</f>
        <v/>
      </c>
    </row>
    <row r="28">
      <c r="A28" s="3" t="n"/>
      <c r="B28" s="32" t="n"/>
      <c r="C28" s="20">
        <f>IF(OR('Projeção Financeira'!$B$28="",'Projeção Financeira'!$C$27=""),"",ROUND('Projeção Financeira'!$C$27*(1+'Premissas'!$B$9),0))</f>
        <v/>
      </c>
      <c r="D28" s="7" t="n"/>
      <c r="E28" s="21">
        <f>IF(OR('Projeção Financeira'!$C$28="",'Projeção Financeira'!$D$28=""),"",'Projeção Financeira'!$C$28*'Projeção Financeira'!$D$28)</f>
        <v/>
      </c>
      <c r="F28" s="21">
        <f>IF('Projeção Financeira'!$E$28="","",'Projeção Financeira'!$E$28*'Premissas'!$B$12)</f>
        <v/>
      </c>
      <c r="G28" s="21">
        <f>IF('Projeção Financeira'!$E$28="","",'Projeção Financeira'!$E$28-'Projeção Financeira'!$F$28)</f>
        <v/>
      </c>
      <c r="H28" s="7" t="n"/>
      <c r="I28" s="21">
        <f>IF(OR('Projeção Financeira'!$C$28="",'Projeção Financeira'!$H$28=""),"",'Projeção Financeira'!$C$28*'Projeção Financeira'!$H$28)</f>
        <v/>
      </c>
      <c r="J28" s="21">
        <f>IF('Projeção Financeira'!$B$28="","",'Premissas'!$B$11)</f>
        <v/>
      </c>
      <c r="K28" s="21">
        <f>IF('Projeção Financeira'!$B$28="","",0)</f>
        <v/>
      </c>
      <c r="L28" s="21">
        <f>IF(OR('Projeção Financeira'!$G$28="",'Projeção Financeira'!$I$28="",'Projeção Financeira'!$J$28=""),"",'Projeção Financeira'!$G$28-'Projeção Financeira'!$I$28-'Projeção Financeira'!$J$28)</f>
        <v/>
      </c>
      <c r="M28" s="21">
        <f>IF('Projeção Financeira'!$L$28="","",'Projeção Financeira'!$K$28+'Projeção Financeira'!$L$28)</f>
        <v/>
      </c>
      <c r="N28" s="21">
        <f>IF('Projeção Financeira'!$M$28="","",'Projeção Financeira'!$N$27+'Projeção Financeira'!$M$28)</f>
        <v/>
      </c>
      <c r="O28" s="22">
        <f>IF('Projeção Financeira'!$G$28="","",IFERROR('Projeção Financeira'!$M$28/'Projeção Financeira'!$G$28,0))</f>
        <v/>
      </c>
      <c r="P28" s="20">
        <f>IF(OR('Projeção Financeira'!$J$28="",'Projeção Financeira'!$D$28="",'Projeção Financeira'!$H$28=""),"",IFERROR('Projeção Financeira'!$J$28/('Projeção Financeira'!$D$28-'Projeção Financeira'!$H$28),0))</f>
        <v/>
      </c>
      <c r="Q28" s="13">
        <f>IF('Projeção Financeira'!$M$28="","",IF('Projeção Financeira'!$M$28&gt;=0,"Positivo","Negativo"))</f>
        <v/>
      </c>
    </row>
    <row r="29">
      <c r="A29" s="3" t="n"/>
      <c r="B29" s="32" t="n"/>
      <c r="C29" s="17">
        <f>IF(OR('Projeção Financeira'!$B$29="",'Projeção Financeira'!$C$28=""),"",ROUND('Projeção Financeira'!$C$28*(1+'Premissas'!$B$9),0))</f>
        <v/>
      </c>
      <c r="D29" s="7" t="n"/>
      <c r="E29" s="18">
        <f>IF(OR('Projeção Financeira'!$C$29="",'Projeção Financeira'!$D$29=""),"",'Projeção Financeira'!$C$29*'Projeção Financeira'!$D$29)</f>
        <v/>
      </c>
      <c r="F29" s="18">
        <f>IF('Projeção Financeira'!$E$29="","",'Projeção Financeira'!$E$29*'Premissas'!$B$12)</f>
        <v/>
      </c>
      <c r="G29" s="18">
        <f>IF('Projeção Financeira'!$E$29="","",'Projeção Financeira'!$E$29-'Projeção Financeira'!$F$29)</f>
        <v/>
      </c>
      <c r="H29" s="7" t="n"/>
      <c r="I29" s="18">
        <f>IF(OR('Projeção Financeira'!$C$29="",'Projeção Financeira'!$H$29=""),"",'Projeção Financeira'!$C$29*'Projeção Financeira'!$H$29)</f>
        <v/>
      </c>
      <c r="J29" s="18">
        <f>IF('Projeção Financeira'!$B$29="","",'Premissas'!$B$11)</f>
        <v/>
      </c>
      <c r="K29" s="18">
        <f>IF('Projeção Financeira'!$B$29="","",0)</f>
        <v/>
      </c>
      <c r="L29" s="18">
        <f>IF(OR('Projeção Financeira'!$G$29="",'Projeção Financeira'!$I$29="",'Projeção Financeira'!$J$29=""),"",'Projeção Financeira'!$G$29-'Projeção Financeira'!$I$29-'Projeção Financeira'!$J$29)</f>
        <v/>
      </c>
      <c r="M29" s="18">
        <f>IF('Projeção Financeira'!$L$29="","",'Projeção Financeira'!$K$29+'Projeção Financeira'!$L$29)</f>
        <v/>
      </c>
      <c r="N29" s="18">
        <f>IF('Projeção Financeira'!$M$29="","",'Projeção Financeira'!$N$28+'Projeção Financeira'!$M$29)</f>
        <v/>
      </c>
      <c r="O29" s="19">
        <f>IF('Projeção Financeira'!$G$29="","",IFERROR('Projeção Financeira'!$M$29/'Projeção Financeira'!$G$29,0))</f>
        <v/>
      </c>
      <c r="P29" s="17">
        <f>IF(OR('Projeção Financeira'!$J$29="",'Projeção Financeira'!$D$29="",'Projeção Financeira'!$H$29=""),"",IFERROR('Projeção Financeira'!$J$29/('Projeção Financeira'!$D$29-'Projeção Financeira'!$H$29),0))</f>
        <v/>
      </c>
      <c r="Q29" s="8">
        <f>IF('Projeção Financeira'!$M$29="","",IF('Projeção Financeira'!$M$29&gt;=0,"Positivo","Negativo"))</f>
        <v/>
      </c>
    </row>
    <row r="30">
      <c r="A30" s="3" t="n"/>
      <c r="B30" s="32" t="n"/>
      <c r="C30" s="20">
        <f>IF(OR('Projeção Financeira'!$B$30="",'Projeção Financeira'!$C$29=""),"",ROUND('Projeção Financeira'!$C$29*(1+'Premissas'!$B$9),0))</f>
        <v/>
      </c>
      <c r="D30" s="7" t="n"/>
      <c r="E30" s="21">
        <f>IF(OR('Projeção Financeira'!$C$30="",'Projeção Financeira'!$D$30=""),"",'Projeção Financeira'!$C$30*'Projeção Financeira'!$D$30)</f>
        <v/>
      </c>
      <c r="F30" s="21">
        <f>IF('Projeção Financeira'!$E$30="","",'Projeção Financeira'!$E$30*'Premissas'!$B$12)</f>
        <v/>
      </c>
      <c r="G30" s="21">
        <f>IF('Projeção Financeira'!$E$30="","",'Projeção Financeira'!$E$30-'Projeção Financeira'!$F$30)</f>
        <v/>
      </c>
      <c r="H30" s="7" t="n"/>
      <c r="I30" s="21">
        <f>IF(OR('Projeção Financeira'!$C$30="",'Projeção Financeira'!$H$30=""),"",'Projeção Financeira'!$C$30*'Projeção Financeira'!$H$30)</f>
        <v/>
      </c>
      <c r="J30" s="21">
        <f>IF('Projeção Financeira'!$B$30="","",'Premissas'!$B$11)</f>
        <v/>
      </c>
      <c r="K30" s="21">
        <f>IF('Projeção Financeira'!$B$30="","",0)</f>
        <v/>
      </c>
      <c r="L30" s="21">
        <f>IF(OR('Projeção Financeira'!$G$30="",'Projeção Financeira'!$I$30="",'Projeção Financeira'!$J$30=""),"",'Projeção Financeira'!$G$30-'Projeção Financeira'!$I$30-'Projeção Financeira'!$J$30)</f>
        <v/>
      </c>
      <c r="M30" s="21">
        <f>IF('Projeção Financeira'!$L$30="","",'Projeção Financeira'!$K$30+'Projeção Financeira'!$L$30)</f>
        <v/>
      </c>
      <c r="N30" s="21">
        <f>IF('Projeção Financeira'!$M$30="","",'Projeção Financeira'!$N$29+'Projeção Financeira'!$M$30)</f>
        <v/>
      </c>
      <c r="O30" s="22">
        <f>IF('Projeção Financeira'!$G$30="","",IFERROR('Projeção Financeira'!$M$30/'Projeção Financeira'!$G$30,0))</f>
        <v/>
      </c>
      <c r="P30" s="20">
        <f>IF(OR('Projeção Financeira'!$J$30="",'Projeção Financeira'!$D$30="",'Projeção Financeira'!$H$30=""),"",IFERROR('Projeção Financeira'!$J$30/('Projeção Financeira'!$D$30-'Projeção Financeira'!$H$30),0))</f>
        <v/>
      </c>
      <c r="Q30" s="13">
        <f>IF('Projeção Financeira'!$M$30="","",IF('Projeção Financeira'!$M$30&gt;=0,"Positivo","Negativo"))</f>
        <v/>
      </c>
    </row>
    <row r="31">
      <c r="A31" s="3" t="n"/>
      <c r="B31" s="32" t="n"/>
      <c r="C31" s="17">
        <f>IF(OR('Projeção Financeira'!$B$31="",'Projeção Financeira'!$C$30=""),"",ROUND('Projeção Financeira'!$C$30*(1+'Premissas'!$B$9),0))</f>
        <v/>
      </c>
      <c r="D31" s="7" t="n"/>
      <c r="E31" s="18">
        <f>IF(OR('Projeção Financeira'!$C$31="",'Projeção Financeira'!$D$31=""),"",'Projeção Financeira'!$C$31*'Projeção Financeira'!$D$31)</f>
        <v/>
      </c>
      <c r="F31" s="18">
        <f>IF('Projeção Financeira'!$E$31="","",'Projeção Financeira'!$E$31*'Premissas'!$B$12)</f>
        <v/>
      </c>
      <c r="G31" s="18">
        <f>IF('Projeção Financeira'!$E$31="","",'Projeção Financeira'!$E$31-'Projeção Financeira'!$F$31)</f>
        <v/>
      </c>
      <c r="H31" s="7" t="n"/>
      <c r="I31" s="18">
        <f>IF(OR('Projeção Financeira'!$C$31="",'Projeção Financeira'!$H$31=""),"",'Projeção Financeira'!$C$31*'Projeção Financeira'!$H$31)</f>
        <v/>
      </c>
      <c r="J31" s="18">
        <f>IF('Projeção Financeira'!$B$31="","",'Premissas'!$B$11)</f>
        <v/>
      </c>
      <c r="K31" s="18">
        <f>IF('Projeção Financeira'!$B$31="","",0)</f>
        <v/>
      </c>
      <c r="L31" s="18">
        <f>IF(OR('Projeção Financeira'!$G$31="",'Projeção Financeira'!$I$31="",'Projeção Financeira'!$J$31=""),"",'Projeção Financeira'!$G$31-'Projeção Financeira'!$I$31-'Projeção Financeira'!$J$31)</f>
        <v/>
      </c>
      <c r="M31" s="18">
        <f>IF('Projeção Financeira'!$L$31="","",'Projeção Financeira'!$K$31+'Projeção Financeira'!$L$31)</f>
        <v/>
      </c>
      <c r="N31" s="18">
        <f>IF('Projeção Financeira'!$M$31="","",'Projeção Financeira'!$N$30+'Projeção Financeira'!$M$31)</f>
        <v/>
      </c>
      <c r="O31" s="19">
        <f>IF('Projeção Financeira'!$G$31="","",IFERROR('Projeção Financeira'!$M$31/'Projeção Financeira'!$G$31,0))</f>
        <v/>
      </c>
      <c r="P31" s="17">
        <f>IF(OR('Projeção Financeira'!$J$31="",'Projeção Financeira'!$D$31="",'Projeção Financeira'!$H$31=""),"",IFERROR('Projeção Financeira'!$J$31/('Projeção Financeira'!$D$31-'Projeção Financeira'!$H$31),0))</f>
        <v/>
      </c>
      <c r="Q31" s="8">
        <f>IF('Projeção Financeira'!$M$31="","",IF('Projeção Financeira'!$M$31&gt;=0,"Positivo","Negativo"))</f>
        <v/>
      </c>
    </row>
    <row r="32">
      <c r="A32" s="3" t="n"/>
      <c r="B32" s="32" t="n"/>
      <c r="C32" s="20">
        <f>IF(OR('Projeção Financeira'!$B$32="",'Projeção Financeira'!$C$31=""),"",ROUND('Projeção Financeira'!$C$31*(1+'Premissas'!$B$9),0))</f>
        <v/>
      </c>
      <c r="D32" s="7" t="n"/>
      <c r="E32" s="21">
        <f>IF(OR('Projeção Financeira'!$C$32="",'Projeção Financeira'!$D$32=""),"",'Projeção Financeira'!$C$32*'Projeção Financeira'!$D$32)</f>
        <v/>
      </c>
      <c r="F32" s="21">
        <f>IF('Projeção Financeira'!$E$32="","",'Projeção Financeira'!$E$32*'Premissas'!$B$12)</f>
        <v/>
      </c>
      <c r="G32" s="21">
        <f>IF('Projeção Financeira'!$E$32="","",'Projeção Financeira'!$E$32-'Projeção Financeira'!$F$32)</f>
        <v/>
      </c>
      <c r="H32" s="7" t="n"/>
      <c r="I32" s="21">
        <f>IF(OR('Projeção Financeira'!$C$32="",'Projeção Financeira'!$H$32=""),"",'Projeção Financeira'!$C$32*'Projeção Financeira'!$H$32)</f>
        <v/>
      </c>
      <c r="J32" s="21">
        <f>IF('Projeção Financeira'!$B$32="","",'Premissas'!$B$11)</f>
        <v/>
      </c>
      <c r="K32" s="21">
        <f>IF('Projeção Financeira'!$B$32="","",0)</f>
        <v/>
      </c>
      <c r="L32" s="21">
        <f>IF(OR('Projeção Financeira'!$G$32="",'Projeção Financeira'!$I$32="",'Projeção Financeira'!$J$32=""),"",'Projeção Financeira'!$G$32-'Projeção Financeira'!$I$32-'Projeção Financeira'!$J$32)</f>
        <v/>
      </c>
      <c r="M32" s="21">
        <f>IF('Projeção Financeira'!$L$32="","",'Projeção Financeira'!$K$32+'Projeção Financeira'!$L$32)</f>
        <v/>
      </c>
      <c r="N32" s="21">
        <f>IF('Projeção Financeira'!$M$32="","",'Projeção Financeira'!$N$31+'Projeção Financeira'!$M$32)</f>
        <v/>
      </c>
      <c r="O32" s="22">
        <f>IF('Projeção Financeira'!$G$32="","",IFERROR('Projeção Financeira'!$M$32/'Projeção Financeira'!$G$32,0))</f>
        <v/>
      </c>
      <c r="P32" s="20">
        <f>IF(OR('Projeção Financeira'!$J$32="",'Projeção Financeira'!$D$32="",'Projeção Financeira'!$H$32=""),"",IFERROR('Projeção Financeira'!$J$32/('Projeção Financeira'!$D$32-'Projeção Financeira'!$H$32),0))</f>
        <v/>
      </c>
      <c r="Q32" s="13">
        <f>IF('Projeção Financeira'!$M$32="","",IF('Projeção Financeira'!$M$32&gt;=0,"Positivo","Negativo"))</f>
        <v/>
      </c>
    </row>
    <row r="33">
      <c r="A33" s="3" t="n"/>
      <c r="B33" s="32" t="n"/>
      <c r="C33" s="17">
        <f>IF(OR('Projeção Financeira'!$B$33="",'Projeção Financeira'!$C$32=""),"",ROUND('Projeção Financeira'!$C$32*(1+'Premissas'!$B$9),0))</f>
        <v/>
      </c>
      <c r="D33" s="7" t="n"/>
      <c r="E33" s="18">
        <f>IF(OR('Projeção Financeira'!$C$33="",'Projeção Financeira'!$D$33=""),"",'Projeção Financeira'!$C$33*'Projeção Financeira'!$D$33)</f>
        <v/>
      </c>
      <c r="F33" s="18">
        <f>IF('Projeção Financeira'!$E$33="","",'Projeção Financeira'!$E$33*'Premissas'!$B$12)</f>
        <v/>
      </c>
      <c r="G33" s="18">
        <f>IF('Projeção Financeira'!$E$33="","",'Projeção Financeira'!$E$33-'Projeção Financeira'!$F$33)</f>
        <v/>
      </c>
      <c r="H33" s="7" t="n"/>
      <c r="I33" s="18">
        <f>IF(OR('Projeção Financeira'!$C$33="",'Projeção Financeira'!$H$33=""),"",'Projeção Financeira'!$C$33*'Projeção Financeira'!$H$33)</f>
        <v/>
      </c>
      <c r="J33" s="18">
        <f>IF('Projeção Financeira'!$B$33="","",'Premissas'!$B$11)</f>
        <v/>
      </c>
      <c r="K33" s="18">
        <f>IF('Projeção Financeira'!$B$33="","",0)</f>
        <v/>
      </c>
      <c r="L33" s="18">
        <f>IF(OR('Projeção Financeira'!$G$33="",'Projeção Financeira'!$I$33="",'Projeção Financeira'!$J$33=""),"",'Projeção Financeira'!$G$33-'Projeção Financeira'!$I$33-'Projeção Financeira'!$J$33)</f>
        <v/>
      </c>
      <c r="M33" s="18">
        <f>IF('Projeção Financeira'!$L$33="","",'Projeção Financeira'!$K$33+'Projeção Financeira'!$L$33)</f>
        <v/>
      </c>
      <c r="N33" s="18">
        <f>IF('Projeção Financeira'!$M$33="","",'Projeção Financeira'!$N$32+'Projeção Financeira'!$M$33)</f>
        <v/>
      </c>
      <c r="O33" s="19">
        <f>IF('Projeção Financeira'!$G$33="","",IFERROR('Projeção Financeira'!$M$33/'Projeção Financeira'!$G$33,0))</f>
        <v/>
      </c>
      <c r="P33" s="17">
        <f>IF(OR('Projeção Financeira'!$J$33="",'Projeção Financeira'!$D$33="",'Projeção Financeira'!$H$33=""),"",IFERROR('Projeção Financeira'!$J$33/('Projeção Financeira'!$D$33-'Projeção Financeira'!$H$33),0))</f>
        <v/>
      </c>
      <c r="Q33" s="8">
        <f>IF('Projeção Financeira'!$M$33="","",IF('Projeção Financeira'!$M$33&gt;=0,"Positivo","Negativo"))</f>
        <v/>
      </c>
    </row>
    <row r="34">
      <c r="A34" s="3" t="n"/>
      <c r="B34" s="32" t="n"/>
      <c r="C34" s="20">
        <f>IF(OR('Projeção Financeira'!$B$34="",'Projeção Financeira'!$C$33=""),"",ROUND('Projeção Financeira'!$C$33*(1+'Premissas'!$B$9),0))</f>
        <v/>
      </c>
      <c r="D34" s="7" t="n"/>
      <c r="E34" s="21">
        <f>IF(OR('Projeção Financeira'!$C$34="",'Projeção Financeira'!$D$34=""),"",'Projeção Financeira'!$C$34*'Projeção Financeira'!$D$34)</f>
        <v/>
      </c>
      <c r="F34" s="21">
        <f>IF('Projeção Financeira'!$E$34="","",'Projeção Financeira'!$E$34*'Premissas'!$B$12)</f>
        <v/>
      </c>
      <c r="G34" s="21">
        <f>IF('Projeção Financeira'!$E$34="","",'Projeção Financeira'!$E$34-'Projeção Financeira'!$F$34)</f>
        <v/>
      </c>
      <c r="H34" s="7" t="n"/>
      <c r="I34" s="21">
        <f>IF(OR('Projeção Financeira'!$C$34="",'Projeção Financeira'!$H$34=""),"",'Projeção Financeira'!$C$34*'Projeção Financeira'!$H$34)</f>
        <v/>
      </c>
      <c r="J34" s="21">
        <f>IF('Projeção Financeira'!$B$34="","",'Premissas'!$B$11)</f>
        <v/>
      </c>
      <c r="K34" s="21">
        <f>IF('Projeção Financeira'!$B$34="","",0)</f>
        <v/>
      </c>
      <c r="L34" s="21">
        <f>IF(OR('Projeção Financeira'!$G$34="",'Projeção Financeira'!$I$34="",'Projeção Financeira'!$J$34=""),"",'Projeção Financeira'!$G$34-'Projeção Financeira'!$I$34-'Projeção Financeira'!$J$34)</f>
        <v/>
      </c>
      <c r="M34" s="21">
        <f>IF('Projeção Financeira'!$L$34="","",'Projeção Financeira'!$K$34+'Projeção Financeira'!$L$34)</f>
        <v/>
      </c>
      <c r="N34" s="21">
        <f>IF('Projeção Financeira'!$M$34="","",'Projeção Financeira'!$N$33+'Projeção Financeira'!$M$34)</f>
        <v/>
      </c>
      <c r="O34" s="22">
        <f>IF('Projeção Financeira'!$G$34="","",IFERROR('Projeção Financeira'!$M$34/'Projeção Financeira'!$G$34,0))</f>
        <v/>
      </c>
      <c r="P34" s="20">
        <f>IF(OR('Projeção Financeira'!$J$34="",'Projeção Financeira'!$D$34="",'Projeção Financeira'!$H$34=""),"",IFERROR('Projeção Financeira'!$J$34/('Projeção Financeira'!$D$34-'Projeção Financeira'!$H$34),0))</f>
        <v/>
      </c>
      <c r="Q34" s="13">
        <f>IF('Projeção Financeira'!$M$34="","",IF('Projeção Financeira'!$M$34&gt;=0,"Positivo","Negativo"))</f>
        <v/>
      </c>
    </row>
    <row r="35">
      <c r="A35" s="3" t="n"/>
      <c r="B35" s="32" t="n"/>
      <c r="C35" s="17">
        <f>IF(OR('Projeção Financeira'!$B$35="",'Projeção Financeira'!$C$34=""),"",ROUND('Projeção Financeira'!$C$34*(1+'Premissas'!$B$9),0))</f>
        <v/>
      </c>
      <c r="D35" s="7" t="n"/>
      <c r="E35" s="18">
        <f>IF(OR('Projeção Financeira'!$C$35="",'Projeção Financeira'!$D$35=""),"",'Projeção Financeira'!$C$35*'Projeção Financeira'!$D$35)</f>
        <v/>
      </c>
      <c r="F35" s="18">
        <f>IF('Projeção Financeira'!$E$35="","",'Projeção Financeira'!$E$35*'Premissas'!$B$12)</f>
        <v/>
      </c>
      <c r="G35" s="18">
        <f>IF('Projeção Financeira'!$E$35="","",'Projeção Financeira'!$E$35-'Projeção Financeira'!$F$35)</f>
        <v/>
      </c>
      <c r="H35" s="7" t="n"/>
      <c r="I35" s="18">
        <f>IF(OR('Projeção Financeira'!$C$35="",'Projeção Financeira'!$H$35=""),"",'Projeção Financeira'!$C$35*'Projeção Financeira'!$H$35)</f>
        <v/>
      </c>
      <c r="J35" s="18">
        <f>IF('Projeção Financeira'!$B$35="","",'Premissas'!$B$11)</f>
        <v/>
      </c>
      <c r="K35" s="18">
        <f>IF('Projeção Financeira'!$B$35="","",0)</f>
        <v/>
      </c>
      <c r="L35" s="18">
        <f>IF(OR('Projeção Financeira'!$G$35="",'Projeção Financeira'!$I$35="",'Projeção Financeira'!$J$35=""),"",'Projeção Financeira'!$G$35-'Projeção Financeira'!$I$35-'Projeção Financeira'!$J$35)</f>
        <v/>
      </c>
      <c r="M35" s="18">
        <f>IF('Projeção Financeira'!$L$35="","",'Projeção Financeira'!$K$35+'Projeção Financeira'!$L$35)</f>
        <v/>
      </c>
      <c r="N35" s="18">
        <f>IF('Projeção Financeira'!$M$35="","",'Projeção Financeira'!$N$34+'Projeção Financeira'!$M$35)</f>
        <v/>
      </c>
      <c r="O35" s="19">
        <f>IF('Projeção Financeira'!$G$35="","",IFERROR('Projeção Financeira'!$M$35/'Projeção Financeira'!$G$35,0))</f>
        <v/>
      </c>
      <c r="P35" s="17">
        <f>IF(OR('Projeção Financeira'!$J$35="",'Projeção Financeira'!$D$35="",'Projeção Financeira'!$H$35=""),"",IFERROR('Projeção Financeira'!$J$35/('Projeção Financeira'!$D$35-'Projeção Financeira'!$H$35),0))</f>
        <v/>
      </c>
      <c r="Q35" s="8">
        <f>IF('Projeção Financeira'!$M$35="","",IF('Projeção Financeira'!$M$35&gt;=0,"Positivo","Negativo"))</f>
        <v/>
      </c>
    </row>
    <row r="36">
      <c r="A36" s="3" t="n"/>
      <c r="B36" s="32" t="n"/>
      <c r="C36" s="20">
        <f>IF(OR('Projeção Financeira'!$B$36="",'Projeção Financeira'!$C$35=""),"",ROUND('Projeção Financeira'!$C$35*(1+'Premissas'!$B$9),0))</f>
        <v/>
      </c>
      <c r="D36" s="7" t="n"/>
      <c r="E36" s="21">
        <f>IF(OR('Projeção Financeira'!$C$36="",'Projeção Financeira'!$D$36=""),"",'Projeção Financeira'!$C$36*'Projeção Financeira'!$D$36)</f>
        <v/>
      </c>
      <c r="F36" s="21">
        <f>IF('Projeção Financeira'!$E$36="","",'Projeção Financeira'!$E$36*'Premissas'!$B$12)</f>
        <v/>
      </c>
      <c r="G36" s="21">
        <f>IF('Projeção Financeira'!$E$36="","",'Projeção Financeira'!$E$36-'Projeção Financeira'!$F$36)</f>
        <v/>
      </c>
      <c r="H36" s="7" t="n"/>
      <c r="I36" s="21">
        <f>IF(OR('Projeção Financeira'!$C$36="",'Projeção Financeira'!$H$36=""),"",'Projeção Financeira'!$C$36*'Projeção Financeira'!$H$36)</f>
        <v/>
      </c>
      <c r="J36" s="21">
        <f>IF('Projeção Financeira'!$B$36="","",'Premissas'!$B$11)</f>
        <v/>
      </c>
      <c r="K36" s="21">
        <f>IF('Projeção Financeira'!$B$36="","",0)</f>
        <v/>
      </c>
      <c r="L36" s="21">
        <f>IF(OR('Projeção Financeira'!$G$36="",'Projeção Financeira'!$I$36="",'Projeção Financeira'!$J$36=""),"",'Projeção Financeira'!$G$36-'Projeção Financeira'!$I$36-'Projeção Financeira'!$J$36)</f>
        <v/>
      </c>
      <c r="M36" s="21">
        <f>IF('Projeção Financeira'!$L$36="","",'Projeção Financeira'!$K$36+'Projeção Financeira'!$L$36)</f>
        <v/>
      </c>
      <c r="N36" s="21">
        <f>IF('Projeção Financeira'!$M$36="","",'Projeção Financeira'!$N$35+'Projeção Financeira'!$M$36)</f>
        <v/>
      </c>
      <c r="O36" s="22">
        <f>IF('Projeção Financeira'!$G$36="","",IFERROR('Projeção Financeira'!$M$36/'Projeção Financeira'!$G$36,0))</f>
        <v/>
      </c>
      <c r="P36" s="20">
        <f>IF(OR('Projeção Financeira'!$J$36="",'Projeção Financeira'!$D$36="",'Projeção Financeira'!$H$36=""),"",IFERROR('Projeção Financeira'!$J$36/('Projeção Financeira'!$D$36-'Projeção Financeira'!$H$36),0))</f>
        <v/>
      </c>
      <c r="Q36" s="13">
        <f>IF('Projeção Financeira'!$M$36="","",IF('Projeção Financeira'!$M$36&gt;=0,"Positivo","Negativo"))</f>
        <v/>
      </c>
    </row>
    <row r="37">
      <c r="A37" s="3" t="n"/>
      <c r="B37" s="32" t="n"/>
      <c r="C37" s="17">
        <f>IF(OR('Projeção Financeira'!$B$37="",'Projeção Financeira'!$C$36=""),"",ROUND('Projeção Financeira'!$C$36*(1+'Premissas'!$B$9),0))</f>
        <v/>
      </c>
      <c r="D37" s="7" t="n"/>
      <c r="E37" s="18">
        <f>IF(OR('Projeção Financeira'!$C$37="",'Projeção Financeira'!$D$37=""),"",'Projeção Financeira'!$C$37*'Projeção Financeira'!$D$37)</f>
        <v/>
      </c>
      <c r="F37" s="18">
        <f>IF('Projeção Financeira'!$E$37="","",'Projeção Financeira'!$E$37*'Premissas'!$B$12)</f>
        <v/>
      </c>
      <c r="G37" s="18">
        <f>IF('Projeção Financeira'!$E$37="","",'Projeção Financeira'!$E$37-'Projeção Financeira'!$F$37)</f>
        <v/>
      </c>
      <c r="H37" s="7" t="n"/>
      <c r="I37" s="18">
        <f>IF(OR('Projeção Financeira'!$C$37="",'Projeção Financeira'!$H$37=""),"",'Projeção Financeira'!$C$37*'Projeção Financeira'!$H$37)</f>
        <v/>
      </c>
      <c r="J37" s="18">
        <f>IF('Projeção Financeira'!$B$37="","",'Premissas'!$B$11)</f>
        <v/>
      </c>
      <c r="K37" s="18">
        <f>IF('Projeção Financeira'!$B$37="","",0)</f>
        <v/>
      </c>
      <c r="L37" s="18">
        <f>IF(OR('Projeção Financeira'!$G$37="",'Projeção Financeira'!$I$37="",'Projeção Financeira'!$J$37=""),"",'Projeção Financeira'!$G$37-'Projeção Financeira'!$I$37-'Projeção Financeira'!$J$37)</f>
        <v/>
      </c>
      <c r="M37" s="18">
        <f>IF('Projeção Financeira'!$L$37="","",'Projeção Financeira'!$K$37+'Projeção Financeira'!$L$37)</f>
        <v/>
      </c>
      <c r="N37" s="18">
        <f>IF('Projeção Financeira'!$M$37="","",'Projeção Financeira'!$N$36+'Projeção Financeira'!$M$37)</f>
        <v/>
      </c>
      <c r="O37" s="19">
        <f>IF('Projeção Financeira'!$G$37="","",IFERROR('Projeção Financeira'!$M$37/'Projeção Financeira'!$G$37,0))</f>
        <v/>
      </c>
      <c r="P37" s="17">
        <f>IF(OR('Projeção Financeira'!$J$37="",'Projeção Financeira'!$D$37="",'Projeção Financeira'!$H$37=""),"",IFERROR('Projeção Financeira'!$J$37/('Projeção Financeira'!$D$37-'Projeção Financeira'!$H$37),0))</f>
        <v/>
      </c>
      <c r="Q37" s="8">
        <f>IF('Projeção Financeira'!$M$37="","",IF('Projeção Financeira'!$M$37&gt;=0,"Positivo","Negativo"))</f>
        <v/>
      </c>
    </row>
    <row r="38">
      <c r="A38" s="3" t="n"/>
      <c r="B38" s="32" t="n"/>
      <c r="C38" s="20">
        <f>IF(OR('Projeção Financeira'!$B$38="",'Projeção Financeira'!$C$37=""),"",ROUND('Projeção Financeira'!$C$37*(1+'Premissas'!$B$9),0))</f>
        <v/>
      </c>
      <c r="D38" s="7" t="n"/>
      <c r="E38" s="21">
        <f>IF(OR('Projeção Financeira'!$C$38="",'Projeção Financeira'!$D$38=""),"",'Projeção Financeira'!$C$38*'Projeção Financeira'!$D$38)</f>
        <v/>
      </c>
      <c r="F38" s="21">
        <f>IF('Projeção Financeira'!$E$38="","",'Projeção Financeira'!$E$38*'Premissas'!$B$12)</f>
        <v/>
      </c>
      <c r="G38" s="21">
        <f>IF('Projeção Financeira'!$E$38="","",'Projeção Financeira'!$E$38-'Projeção Financeira'!$F$38)</f>
        <v/>
      </c>
      <c r="H38" s="7" t="n"/>
      <c r="I38" s="21">
        <f>IF(OR('Projeção Financeira'!$C$38="",'Projeção Financeira'!$H$38=""),"",'Projeção Financeira'!$C$38*'Projeção Financeira'!$H$38)</f>
        <v/>
      </c>
      <c r="J38" s="21">
        <f>IF('Projeção Financeira'!$B$38="","",'Premissas'!$B$11)</f>
        <v/>
      </c>
      <c r="K38" s="21">
        <f>IF('Projeção Financeira'!$B$38="","",0)</f>
        <v/>
      </c>
      <c r="L38" s="21">
        <f>IF(OR('Projeção Financeira'!$G$38="",'Projeção Financeira'!$I$38="",'Projeção Financeira'!$J$38=""),"",'Projeção Financeira'!$G$38-'Projeção Financeira'!$I$38-'Projeção Financeira'!$J$38)</f>
        <v/>
      </c>
      <c r="M38" s="21">
        <f>IF('Projeção Financeira'!$L$38="","",'Projeção Financeira'!$K$38+'Projeção Financeira'!$L$38)</f>
        <v/>
      </c>
      <c r="N38" s="21">
        <f>IF('Projeção Financeira'!$M$38="","",'Projeção Financeira'!$N$37+'Projeção Financeira'!$M$38)</f>
        <v/>
      </c>
      <c r="O38" s="22">
        <f>IF('Projeção Financeira'!$G$38="","",IFERROR('Projeção Financeira'!$M$38/'Projeção Financeira'!$G$38,0))</f>
        <v/>
      </c>
      <c r="P38" s="20">
        <f>IF(OR('Projeção Financeira'!$J$38="",'Projeção Financeira'!$D$38="",'Projeção Financeira'!$H$38=""),"",IFERROR('Projeção Financeira'!$J$38/('Projeção Financeira'!$D$38-'Projeção Financeira'!$H$38),0))</f>
        <v/>
      </c>
      <c r="Q38" s="13">
        <f>IF('Projeção Financeira'!$M$38="","",IF('Projeção Financeira'!$M$38&gt;=0,"Positivo","Negativo"))</f>
        <v/>
      </c>
    </row>
    <row r="39">
      <c r="A39" s="3" t="n"/>
      <c r="B39" s="32" t="n"/>
      <c r="C39" s="17">
        <f>IF(OR('Projeção Financeira'!$B$39="",'Projeção Financeira'!$C$38=""),"",ROUND('Projeção Financeira'!$C$38*(1+'Premissas'!$B$9),0))</f>
        <v/>
      </c>
      <c r="D39" s="7" t="n"/>
      <c r="E39" s="18">
        <f>IF(OR('Projeção Financeira'!$C$39="",'Projeção Financeira'!$D$39=""),"",'Projeção Financeira'!$C$39*'Projeção Financeira'!$D$39)</f>
        <v/>
      </c>
      <c r="F39" s="18">
        <f>IF('Projeção Financeira'!$E$39="","",'Projeção Financeira'!$E$39*'Premissas'!$B$12)</f>
        <v/>
      </c>
      <c r="G39" s="18">
        <f>IF('Projeção Financeira'!$E$39="","",'Projeção Financeira'!$E$39-'Projeção Financeira'!$F$39)</f>
        <v/>
      </c>
      <c r="H39" s="7" t="n"/>
      <c r="I39" s="18">
        <f>IF(OR('Projeção Financeira'!$C$39="",'Projeção Financeira'!$H$39=""),"",'Projeção Financeira'!$C$39*'Projeção Financeira'!$H$39)</f>
        <v/>
      </c>
      <c r="J39" s="18">
        <f>IF('Projeção Financeira'!$B$39="","",'Premissas'!$B$11)</f>
        <v/>
      </c>
      <c r="K39" s="18">
        <f>IF('Projeção Financeira'!$B$39="","",0)</f>
        <v/>
      </c>
      <c r="L39" s="18">
        <f>IF(OR('Projeção Financeira'!$G$39="",'Projeção Financeira'!$I$39="",'Projeção Financeira'!$J$39=""),"",'Projeção Financeira'!$G$39-'Projeção Financeira'!$I$39-'Projeção Financeira'!$J$39)</f>
        <v/>
      </c>
      <c r="M39" s="18">
        <f>IF('Projeção Financeira'!$L$39="","",'Projeção Financeira'!$K$39+'Projeção Financeira'!$L$39)</f>
        <v/>
      </c>
      <c r="N39" s="18">
        <f>IF('Projeção Financeira'!$M$39="","",'Projeção Financeira'!$N$38+'Projeção Financeira'!$M$39)</f>
        <v/>
      </c>
      <c r="O39" s="19">
        <f>IF('Projeção Financeira'!$G$39="","",IFERROR('Projeção Financeira'!$M$39/'Projeção Financeira'!$G$39,0))</f>
        <v/>
      </c>
      <c r="P39" s="17">
        <f>IF(OR('Projeção Financeira'!$J$39="",'Projeção Financeira'!$D$39="",'Projeção Financeira'!$H$39=""),"",IFERROR('Projeção Financeira'!$J$39/('Projeção Financeira'!$D$39-'Projeção Financeira'!$H$39),0))</f>
        <v/>
      </c>
      <c r="Q39" s="8">
        <f>IF('Projeção Financeira'!$M$39="","",IF('Projeção Financeira'!$M$39&gt;=0,"Positivo","Negativo"))</f>
        <v/>
      </c>
    </row>
    <row r="40">
      <c r="A40" s="3" t="n"/>
      <c r="B40" s="32" t="n"/>
      <c r="C40" s="20">
        <f>IF(OR('Projeção Financeira'!$B$40="",'Projeção Financeira'!$C$39=""),"",ROUND('Projeção Financeira'!$C$39*(1+'Premissas'!$B$9),0))</f>
        <v/>
      </c>
      <c r="D40" s="7" t="n"/>
      <c r="E40" s="21">
        <f>IF(OR('Projeção Financeira'!$C$40="",'Projeção Financeira'!$D$40=""),"",'Projeção Financeira'!$C$40*'Projeção Financeira'!$D$40)</f>
        <v/>
      </c>
      <c r="F40" s="21">
        <f>IF('Projeção Financeira'!$E$40="","",'Projeção Financeira'!$E$40*'Premissas'!$B$12)</f>
        <v/>
      </c>
      <c r="G40" s="21">
        <f>IF('Projeção Financeira'!$E$40="","",'Projeção Financeira'!$E$40-'Projeção Financeira'!$F$40)</f>
        <v/>
      </c>
      <c r="H40" s="7" t="n"/>
      <c r="I40" s="21">
        <f>IF(OR('Projeção Financeira'!$C$40="",'Projeção Financeira'!$H$40=""),"",'Projeção Financeira'!$C$40*'Projeção Financeira'!$H$40)</f>
        <v/>
      </c>
      <c r="J40" s="21">
        <f>IF('Projeção Financeira'!$B$40="","",'Premissas'!$B$11)</f>
        <v/>
      </c>
      <c r="K40" s="21">
        <f>IF('Projeção Financeira'!$B$40="","",0)</f>
        <v/>
      </c>
      <c r="L40" s="21">
        <f>IF(OR('Projeção Financeira'!$G$40="",'Projeção Financeira'!$I$40="",'Projeção Financeira'!$J$40=""),"",'Projeção Financeira'!$G$40-'Projeção Financeira'!$I$40-'Projeção Financeira'!$J$40)</f>
        <v/>
      </c>
      <c r="M40" s="21">
        <f>IF('Projeção Financeira'!$L$40="","",'Projeção Financeira'!$K$40+'Projeção Financeira'!$L$40)</f>
        <v/>
      </c>
      <c r="N40" s="21">
        <f>IF('Projeção Financeira'!$M$40="","",'Projeção Financeira'!$N$39+'Projeção Financeira'!$M$40)</f>
        <v/>
      </c>
      <c r="O40" s="22">
        <f>IF('Projeção Financeira'!$G$40="","",IFERROR('Projeção Financeira'!$M$40/'Projeção Financeira'!$G$40,0))</f>
        <v/>
      </c>
      <c r="P40" s="20">
        <f>IF(OR('Projeção Financeira'!$J$40="",'Projeção Financeira'!$D$40="",'Projeção Financeira'!$H$40=""),"",IFERROR('Projeção Financeira'!$J$40/('Projeção Financeira'!$D$40-'Projeção Financeira'!$H$40),0))</f>
        <v/>
      </c>
      <c r="Q40" s="13">
        <f>IF('Projeção Financeira'!$M$40="","",IF('Projeção Financeira'!$M$40&gt;=0,"Positivo","Negativo"))</f>
        <v/>
      </c>
    </row>
    <row r="41">
      <c r="A41" s="3" t="n"/>
      <c r="B41" s="32" t="n"/>
      <c r="C41" s="17">
        <f>IF(OR('Projeção Financeira'!$B$41="",'Projeção Financeira'!$C$40=""),"",ROUND('Projeção Financeira'!$C$40*(1+'Premissas'!$B$9),0))</f>
        <v/>
      </c>
      <c r="D41" s="7" t="n"/>
      <c r="E41" s="18">
        <f>IF(OR('Projeção Financeira'!$C$41="",'Projeção Financeira'!$D$41=""),"",'Projeção Financeira'!$C$41*'Projeção Financeira'!$D$41)</f>
        <v/>
      </c>
      <c r="F41" s="18">
        <f>IF('Projeção Financeira'!$E$41="","",'Projeção Financeira'!$E$41*'Premissas'!$B$12)</f>
        <v/>
      </c>
      <c r="G41" s="18">
        <f>IF('Projeção Financeira'!$E$41="","",'Projeção Financeira'!$E$41-'Projeção Financeira'!$F$41)</f>
        <v/>
      </c>
      <c r="H41" s="7" t="n"/>
      <c r="I41" s="18">
        <f>IF(OR('Projeção Financeira'!$C$41="",'Projeção Financeira'!$H$41=""),"",'Projeção Financeira'!$C$41*'Projeção Financeira'!$H$41)</f>
        <v/>
      </c>
      <c r="J41" s="18">
        <f>IF('Projeção Financeira'!$B$41="","",'Premissas'!$B$11)</f>
        <v/>
      </c>
      <c r="K41" s="18">
        <f>IF('Projeção Financeira'!$B$41="","",0)</f>
        <v/>
      </c>
      <c r="L41" s="18">
        <f>IF(OR('Projeção Financeira'!$G$41="",'Projeção Financeira'!$I$41="",'Projeção Financeira'!$J$41=""),"",'Projeção Financeira'!$G$41-'Projeção Financeira'!$I$41-'Projeção Financeira'!$J$41)</f>
        <v/>
      </c>
      <c r="M41" s="18">
        <f>IF('Projeção Financeira'!$L$41="","",'Projeção Financeira'!$K$41+'Projeção Financeira'!$L$41)</f>
        <v/>
      </c>
      <c r="N41" s="18">
        <f>IF('Projeção Financeira'!$M$41="","",'Projeção Financeira'!$N$40+'Projeção Financeira'!$M$41)</f>
        <v/>
      </c>
      <c r="O41" s="19">
        <f>IF('Projeção Financeira'!$G$41="","",IFERROR('Projeção Financeira'!$M$41/'Projeção Financeira'!$G$41,0))</f>
        <v/>
      </c>
      <c r="P41" s="17">
        <f>IF(OR('Projeção Financeira'!$J$41="",'Projeção Financeira'!$D$41="",'Projeção Financeira'!$H$41=""),"",IFERROR('Projeção Financeira'!$J$41/('Projeção Financeira'!$D$41-'Projeção Financeira'!$H$41),0))</f>
        <v/>
      </c>
      <c r="Q41" s="8">
        <f>IF('Projeção Financeira'!$M$41="","",IF('Projeção Financeira'!$M$41&gt;=0,"Positivo","Negativo"))</f>
        <v/>
      </c>
    </row>
    <row r="42">
      <c r="A42" s="3" t="n"/>
      <c r="B42" s="32" t="n"/>
      <c r="C42" s="20">
        <f>IF(OR('Projeção Financeira'!$B$42="",'Projeção Financeira'!$C$41=""),"",ROUND('Projeção Financeira'!$C$41*(1+'Premissas'!$B$9),0))</f>
        <v/>
      </c>
      <c r="D42" s="7" t="n"/>
      <c r="E42" s="21">
        <f>IF(OR('Projeção Financeira'!$C$42="",'Projeção Financeira'!$D$42=""),"",'Projeção Financeira'!$C$42*'Projeção Financeira'!$D$42)</f>
        <v/>
      </c>
      <c r="F42" s="21">
        <f>IF('Projeção Financeira'!$E$42="","",'Projeção Financeira'!$E$42*'Premissas'!$B$12)</f>
        <v/>
      </c>
      <c r="G42" s="21">
        <f>IF('Projeção Financeira'!$E$42="","",'Projeção Financeira'!$E$42-'Projeção Financeira'!$F$42)</f>
        <v/>
      </c>
      <c r="H42" s="7" t="n"/>
      <c r="I42" s="21">
        <f>IF(OR('Projeção Financeira'!$C$42="",'Projeção Financeira'!$H$42=""),"",'Projeção Financeira'!$C$42*'Projeção Financeira'!$H$42)</f>
        <v/>
      </c>
      <c r="J42" s="21">
        <f>IF('Projeção Financeira'!$B$42="","",'Premissas'!$B$11)</f>
        <v/>
      </c>
      <c r="K42" s="21">
        <f>IF('Projeção Financeira'!$B$42="","",0)</f>
        <v/>
      </c>
      <c r="L42" s="21">
        <f>IF(OR('Projeção Financeira'!$G$42="",'Projeção Financeira'!$I$42="",'Projeção Financeira'!$J$42=""),"",'Projeção Financeira'!$G$42-'Projeção Financeira'!$I$42-'Projeção Financeira'!$J$42)</f>
        <v/>
      </c>
      <c r="M42" s="21">
        <f>IF('Projeção Financeira'!$L$42="","",'Projeção Financeira'!$K$42+'Projeção Financeira'!$L$42)</f>
        <v/>
      </c>
      <c r="N42" s="21">
        <f>IF('Projeção Financeira'!$M$42="","",'Projeção Financeira'!$N$41+'Projeção Financeira'!$M$42)</f>
        <v/>
      </c>
      <c r="O42" s="22">
        <f>IF('Projeção Financeira'!$G$42="","",IFERROR('Projeção Financeira'!$M$42/'Projeção Financeira'!$G$42,0))</f>
        <v/>
      </c>
      <c r="P42" s="20">
        <f>IF(OR('Projeção Financeira'!$J$42="",'Projeção Financeira'!$D$42="",'Projeção Financeira'!$H$42=""),"",IFERROR('Projeção Financeira'!$J$42/('Projeção Financeira'!$D$42-'Projeção Financeira'!$H$42),0))</f>
        <v/>
      </c>
      <c r="Q42" s="13">
        <f>IF('Projeção Financeira'!$M$42="","",IF('Projeção Financeira'!$M$42&gt;=0,"Positivo","Negativo"))</f>
        <v/>
      </c>
    </row>
    <row r="43">
      <c r="A43" s="3" t="n"/>
      <c r="B43" s="32" t="n"/>
      <c r="C43" s="17">
        <f>IF(OR('Projeção Financeira'!$B$43="",'Projeção Financeira'!$C$42=""),"",ROUND('Projeção Financeira'!$C$42*(1+'Premissas'!$B$9),0))</f>
        <v/>
      </c>
      <c r="D43" s="7" t="n"/>
      <c r="E43" s="18">
        <f>IF(OR('Projeção Financeira'!$C$43="",'Projeção Financeira'!$D$43=""),"",'Projeção Financeira'!$C$43*'Projeção Financeira'!$D$43)</f>
        <v/>
      </c>
      <c r="F43" s="18">
        <f>IF('Projeção Financeira'!$E$43="","",'Projeção Financeira'!$E$43*'Premissas'!$B$12)</f>
        <v/>
      </c>
      <c r="G43" s="18">
        <f>IF('Projeção Financeira'!$E$43="","",'Projeção Financeira'!$E$43-'Projeção Financeira'!$F$43)</f>
        <v/>
      </c>
      <c r="H43" s="7" t="n"/>
      <c r="I43" s="18">
        <f>IF(OR('Projeção Financeira'!$C$43="",'Projeção Financeira'!$H$43=""),"",'Projeção Financeira'!$C$43*'Projeção Financeira'!$H$43)</f>
        <v/>
      </c>
      <c r="J43" s="18">
        <f>IF('Projeção Financeira'!$B$43="","",'Premissas'!$B$11)</f>
        <v/>
      </c>
      <c r="K43" s="18">
        <f>IF('Projeção Financeira'!$B$43="","",0)</f>
        <v/>
      </c>
      <c r="L43" s="18">
        <f>IF(OR('Projeção Financeira'!$G$43="",'Projeção Financeira'!$I$43="",'Projeção Financeira'!$J$43=""),"",'Projeção Financeira'!$G$43-'Projeção Financeira'!$I$43-'Projeção Financeira'!$J$43)</f>
        <v/>
      </c>
      <c r="M43" s="18">
        <f>IF('Projeção Financeira'!$L$43="","",'Projeção Financeira'!$K$43+'Projeção Financeira'!$L$43)</f>
        <v/>
      </c>
      <c r="N43" s="18">
        <f>IF('Projeção Financeira'!$M$43="","",'Projeção Financeira'!$N$42+'Projeção Financeira'!$M$43)</f>
        <v/>
      </c>
      <c r="O43" s="19">
        <f>IF('Projeção Financeira'!$G$43="","",IFERROR('Projeção Financeira'!$M$43/'Projeção Financeira'!$G$43,0))</f>
        <v/>
      </c>
      <c r="P43" s="17">
        <f>IF(OR('Projeção Financeira'!$J$43="",'Projeção Financeira'!$D$43="",'Projeção Financeira'!$H$43=""),"",IFERROR('Projeção Financeira'!$J$43/('Projeção Financeira'!$D$43-'Projeção Financeira'!$H$43),0))</f>
        <v/>
      </c>
      <c r="Q43" s="8">
        <f>IF('Projeção Financeira'!$M$43="","",IF('Projeção Financeira'!$M$43&gt;=0,"Positivo","Negativo"))</f>
        <v/>
      </c>
    </row>
    <row r="44">
      <c r="A44" s="3" t="n"/>
      <c r="B44" s="32" t="n"/>
      <c r="C44" s="20">
        <f>IF(OR('Projeção Financeira'!$B$44="",'Projeção Financeira'!$C$43=""),"",ROUND('Projeção Financeira'!$C$43*(1+'Premissas'!$B$9),0))</f>
        <v/>
      </c>
      <c r="D44" s="7" t="n"/>
      <c r="E44" s="21">
        <f>IF(OR('Projeção Financeira'!$C$44="",'Projeção Financeira'!$D$44=""),"",'Projeção Financeira'!$C$44*'Projeção Financeira'!$D$44)</f>
        <v/>
      </c>
      <c r="F44" s="21">
        <f>IF('Projeção Financeira'!$E$44="","",'Projeção Financeira'!$E$44*'Premissas'!$B$12)</f>
        <v/>
      </c>
      <c r="G44" s="21">
        <f>IF('Projeção Financeira'!$E$44="","",'Projeção Financeira'!$E$44-'Projeção Financeira'!$F$44)</f>
        <v/>
      </c>
      <c r="H44" s="7" t="n"/>
      <c r="I44" s="21">
        <f>IF(OR('Projeção Financeira'!$C$44="",'Projeção Financeira'!$H$44=""),"",'Projeção Financeira'!$C$44*'Projeção Financeira'!$H$44)</f>
        <v/>
      </c>
      <c r="J44" s="21">
        <f>IF('Projeção Financeira'!$B$44="","",'Premissas'!$B$11)</f>
        <v/>
      </c>
      <c r="K44" s="21">
        <f>IF('Projeção Financeira'!$B$44="","",0)</f>
        <v/>
      </c>
      <c r="L44" s="21">
        <f>IF(OR('Projeção Financeira'!$G$44="",'Projeção Financeira'!$I$44="",'Projeção Financeira'!$J$44=""),"",'Projeção Financeira'!$G$44-'Projeção Financeira'!$I$44-'Projeção Financeira'!$J$44)</f>
        <v/>
      </c>
      <c r="M44" s="21">
        <f>IF('Projeção Financeira'!$L$44="","",'Projeção Financeira'!$K$44+'Projeção Financeira'!$L$44)</f>
        <v/>
      </c>
      <c r="N44" s="21">
        <f>IF('Projeção Financeira'!$M$44="","",'Projeção Financeira'!$N$43+'Projeção Financeira'!$M$44)</f>
        <v/>
      </c>
      <c r="O44" s="22">
        <f>IF('Projeção Financeira'!$G$44="","",IFERROR('Projeção Financeira'!$M$44/'Projeção Financeira'!$G$44,0))</f>
        <v/>
      </c>
      <c r="P44" s="20">
        <f>IF(OR('Projeção Financeira'!$J$44="",'Projeção Financeira'!$D$44="",'Projeção Financeira'!$H$44=""),"",IFERROR('Projeção Financeira'!$J$44/('Projeção Financeira'!$D$44-'Projeção Financeira'!$H$44),0))</f>
        <v/>
      </c>
      <c r="Q44" s="13">
        <f>IF('Projeção Financeira'!$M$44="","",IF('Projeção Financeira'!$M$44&gt;=0,"Positivo","Negativo"))</f>
        <v/>
      </c>
    </row>
    <row r="45">
      <c r="A45" s="3" t="n"/>
      <c r="B45" s="32" t="n"/>
      <c r="C45" s="17">
        <f>IF(OR('Projeção Financeira'!$B$45="",'Projeção Financeira'!$C$44=""),"",ROUND('Projeção Financeira'!$C$44*(1+'Premissas'!$B$9),0))</f>
        <v/>
      </c>
      <c r="D45" s="7" t="n"/>
      <c r="E45" s="18">
        <f>IF(OR('Projeção Financeira'!$C$45="",'Projeção Financeira'!$D$45=""),"",'Projeção Financeira'!$C$45*'Projeção Financeira'!$D$45)</f>
        <v/>
      </c>
      <c r="F45" s="18">
        <f>IF('Projeção Financeira'!$E$45="","",'Projeção Financeira'!$E$45*'Premissas'!$B$12)</f>
        <v/>
      </c>
      <c r="G45" s="18">
        <f>IF('Projeção Financeira'!$E$45="","",'Projeção Financeira'!$E$45-'Projeção Financeira'!$F$45)</f>
        <v/>
      </c>
      <c r="H45" s="7" t="n"/>
      <c r="I45" s="18">
        <f>IF(OR('Projeção Financeira'!$C$45="",'Projeção Financeira'!$H$45=""),"",'Projeção Financeira'!$C$45*'Projeção Financeira'!$H$45)</f>
        <v/>
      </c>
      <c r="J45" s="18">
        <f>IF('Projeção Financeira'!$B$45="","",'Premissas'!$B$11)</f>
        <v/>
      </c>
      <c r="K45" s="18">
        <f>IF('Projeção Financeira'!$B$45="","",0)</f>
        <v/>
      </c>
      <c r="L45" s="18">
        <f>IF(OR('Projeção Financeira'!$G$45="",'Projeção Financeira'!$I$45="",'Projeção Financeira'!$J$45=""),"",'Projeção Financeira'!$G$45-'Projeção Financeira'!$I$45-'Projeção Financeira'!$J$45)</f>
        <v/>
      </c>
      <c r="M45" s="18">
        <f>IF('Projeção Financeira'!$L$45="","",'Projeção Financeira'!$K$45+'Projeção Financeira'!$L$45)</f>
        <v/>
      </c>
      <c r="N45" s="18">
        <f>IF('Projeção Financeira'!$M$45="","",'Projeção Financeira'!$N$44+'Projeção Financeira'!$M$45)</f>
        <v/>
      </c>
      <c r="O45" s="19">
        <f>IF('Projeção Financeira'!$G$45="","",IFERROR('Projeção Financeira'!$M$45/'Projeção Financeira'!$G$45,0))</f>
        <v/>
      </c>
      <c r="P45" s="17">
        <f>IF(OR('Projeção Financeira'!$J$45="",'Projeção Financeira'!$D$45="",'Projeção Financeira'!$H$45=""),"",IFERROR('Projeção Financeira'!$J$45/('Projeção Financeira'!$D$45-'Projeção Financeira'!$H$45),0))</f>
        <v/>
      </c>
      <c r="Q45" s="8">
        <f>IF('Projeção Financeira'!$M$45="","",IF('Projeção Financeira'!$M$45&gt;=0,"Positivo","Negativo"))</f>
        <v/>
      </c>
    </row>
    <row r="46">
      <c r="A46" s="3" t="n"/>
      <c r="B46" s="32" t="n"/>
      <c r="C46" s="20">
        <f>IF(OR('Projeção Financeira'!$B$46="",'Projeção Financeira'!$C$45=""),"",ROUND('Projeção Financeira'!$C$45*(1+'Premissas'!$B$9),0))</f>
        <v/>
      </c>
      <c r="D46" s="7" t="n"/>
      <c r="E46" s="21">
        <f>IF(OR('Projeção Financeira'!$C$46="",'Projeção Financeira'!$D$46=""),"",'Projeção Financeira'!$C$46*'Projeção Financeira'!$D$46)</f>
        <v/>
      </c>
      <c r="F46" s="21">
        <f>IF('Projeção Financeira'!$E$46="","",'Projeção Financeira'!$E$46*'Premissas'!$B$12)</f>
        <v/>
      </c>
      <c r="G46" s="21">
        <f>IF('Projeção Financeira'!$E$46="","",'Projeção Financeira'!$E$46-'Projeção Financeira'!$F$46)</f>
        <v/>
      </c>
      <c r="H46" s="7" t="n"/>
      <c r="I46" s="21">
        <f>IF(OR('Projeção Financeira'!$C$46="",'Projeção Financeira'!$H$46=""),"",'Projeção Financeira'!$C$46*'Projeção Financeira'!$H$46)</f>
        <v/>
      </c>
      <c r="J46" s="21">
        <f>IF('Projeção Financeira'!$B$46="","",'Premissas'!$B$11)</f>
        <v/>
      </c>
      <c r="K46" s="21">
        <f>IF('Projeção Financeira'!$B$46="","",0)</f>
        <v/>
      </c>
      <c r="L46" s="21">
        <f>IF(OR('Projeção Financeira'!$G$46="",'Projeção Financeira'!$I$46="",'Projeção Financeira'!$J$46=""),"",'Projeção Financeira'!$G$46-'Projeção Financeira'!$I$46-'Projeção Financeira'!$J$46)</f>
        <v/>
      </c>
      <c r="M46" s="21">
        <f>IF('Projeção Financeira'!$L$46="","",'Projeção Financeira'!$K$46+'Projeção Financeira'!$L$46)</f>
        <v/>
      </c>
      <c r="N46" s="21">
        <f>IF('Projeção Financeira'!$M$46="","",'Projeção Financeira'!$N$45+'Projeção Financeira'!$M$46)</f>
        <v/>
      </c>
      <c r="O46" s="22">
        <f>IF('Projeção Financeira'!$G$46="","",IFERROR('Projeção Financeira'!$M$46/'Projeção Financeira'!$G$46,0))</f>
        <v/>
      </c>
      <c r="P46" s="20">
        <f>IF(OR('Projeção Financeira'!$J$46="",'Projeção Financeira'!$D$46="",'Projeção Financeira'!$H$46=""),"",IFERROR('Projeção Financeira'!$J$46/('Projeção Financeira'!$D$46-'Projeção Financeira'!$H$46),0))</f>
        <v/>
      </c>
      <c r="Q46" s="13">
        <f>IF('Projeção Financeira'!$M$46="","",IF('Projeção Financeira'!$M$46&gt;=0,"Positivo","Negativo"))</f>
        <v/>
      </c>
    </row>
    <row r="47">
      <c r="A47" s="3" t="n"/>
      <c r="B47" s="32" t="n"/>
      <c r="C47" s="17">
        <f>IF(OR('Projeção Financeira'!$B$47="",'Projeção Financeira'!$C$46=""),"",ROUND('Projeção Financeira'!$C$46*(1+'Premissas'!$B$9),0))</f>
        <v/>
      </c>
      <c r="D47" s="7" t="n"/>
      <c r="E47" s="18">
        <f>IF(OR('Projeção Financeira'!$C$47="",'Projeção Financeira'!$D$47=""),"",'Projeção Financeira'!$C$47*'Projeção Financeira'!$D$47)</f>
        <v/>
      </c>
      <c r="F47" s="18">
        <f>IF('Projeção Financeira'!$E$47="","",'Projeção Financeira'!$E$47*'Premissas'!$B$12)</f>
        <v/>
      </c>
      <c r="G47" s="18">
        <f>IF('Projeção Financeira'!$E$47="","",'Projeção Financeira'!$E$47-'Projeção Financeira'!$F$47)</f>
        <v/>
      </c>
      <c r="H47" s="7" t="n"/>
      <c r="I47" s="18">
        <f>IF(OR('Projeção Financeira'!$C$47="",'Projeção Financeira'!$H$47=""),"",'Projeção Financeira'!$C$47*'Projeção Financeira'!$H$47)</f>
        <v/>
      </c>
      <c r="J47" s="18">
        <f>IF('Projeção Financeira'!$B$47="","",'Premissas'!$B$11)</f>
        <v/>
      </c>
      <c r="K47" s="18">
        <f>IF('Projeção Financeira'!$B$47="","",0)</f>
        <v/>
      </c>
      <c r="L47" s="18">
        <f>IF(OR('Projeção Financeira'!$G$47="",'Projeção Financeira'!$I$47="",'Projeção Financeira'!$J$47=""),"",'Projeção Financeira'!$G$47-'Projeção Financeira'!$I$47-'Projeção Financeira'!$J$47)</f>
        <v/>
      </c>
      <c r="M47" s="18">
        <f>IF('Projeção Financeira'!$L$47="","",'Projeção Financeira'!$K$47+'Projeção Financeira'!$L$47)</f>
        <v/>
      </c>
      <c r="N47" s="18">
        <f>IF('Projeção Financeira'!$M$47="","",'Projeção Financeira'!$N$46+'Projeção Financeira'!$M$47)</f>
        <v/>
      </c>
      <c r="O47" s="19">
        <f>IF('Projeção Financeira'!$G$47="","",IFERROR('Projeção Financeira'!$M$47/'Projeção Financeira'!$G$47,0))</f>
        <v/>
      </c>
      <c r="P47" s="17">
        <f>IF(OR('Projeção Financeira'!$J$47="",'Projeção Financeira'!$D$47="",'Projeção Financeira'!$H$47=""),"",IFERROR('Projeção Financeira'!$J$47/('Projeção Financeira'!$D$47-'Projeção Financeira'!$H$47),0))</f>
        <v/>
      </c>
      <c r="Q47" s="8">
        <f>IF('Projeção Financeira'!$M$47="","",IF('Projeção Financeira'!$M$47&gt;=0,"Positivo","Negativo"))</f>
        <v/>
      </c>
    </row>
    <row r="48">
      <c r="A48" s="3" t="n"/>
      <c r="B48" s="32" t="n"/>
      <c r="C48" s="20">
        <f>IF(OR('Projeção Financeira'!$B$48="",'Projeção Financeira'!$C$47=""),"",ROUND('Projeção Financeira'!$C$47*(1+'Premissas'!$B$9),0))</f>
        <v/>
      </c>
      <c r="D48" s="7" t="n"/>
      <c r="E48" s="21">
        <f>IF(OR('Projeção Financeira'!$C$48="",'Projeção Financeira'!$D$48=""),"",'Projeção Financeira'!$C$48*'Projeção Financeira'!$D$48)</f>
        <v/>
      </c>
      <c r="F48" s="21">
        <f>IF('Projeção Financeira'!$E$48="","",'Projeção Financeira'!$E$48*'Premissas'!$B$12)</f>
        <v/>
      </c>
      <c r="G48" s="21">
        <f>IF('Projeção Financeira'!$E$48="","",'Projeção Financeira'!$E$48-'Projeção Financeira'!$F$48)</f>
        <v/>
      </c>
      <c r="H48" s="7" t="n"/>
      <c r="I48" s="21">
        <f>IF(OR('Projeção Financeira'!$C$48="",'Projeção Financeira'!$H$48=""),"",'Projeção Financeira'!$C$48*'Projeção Financeira'!$H$48)</f>
        <v/>
      </c>
      <c r="J48" s="21">
        <f>IF('Projeção Financeira'!$B$48="","",'Premissas'!$B$11)</f>
        <v/>
      </c>
      <c r="K48" s="21">
        <f>IF('Projeção Financeira'!$B$48="","",0)</f>
        <v/>
      </c>
      <c r="L48" s="21">
        <f>IF(OR('Projeção Financeira'!$G$48="",'Projeção Financeira'!$I$48="",'Projeção Financeira'!$J$48=""),"",'Projeção Financeira'!$G$48-'Projeção Financeira'!$I$48-'Projeção Financeira'!$J$48)</f>
        <v/>
      </c>
      <c r="M48" s="21">
        <f>IF('Projeção Financeira'!$L$48="","",'Projeção Financeira'!$K$48+'Projeção Financeira'!$L$48)</f>
        <v/>
      </c>
      <c r="N48" s="21">
        <f>IF('Projeção Financeira'!$M$48="","",'Projeção Financeira'!$N$47+'Projeção Financeira'!$M$48)</f>
        <v/>
      </c>
      <c r="O48" s="22">
        <f>IF('Projeção Financeira'!$G$48="","",IFERROR('Projeção Financeira'!$M$48/'Projeção Financeira'!$G$48,0))</f>
        <v/>
      </c>
      <c r="P48" s="20">
        <f>IF(OR('Projeção Financeira'!$J$48="",'Projeção Financeira'!$D$48="",'Projeção Financeira'!$H$48=""),"",IFERROR('Projeção Financeira'!$J$48/('Projeção Financeira'!$D$48-'Projeção Financeira'!$H$48),0))</f>
        <v/>
      </c>
      <c r="Q48" s="13">
        <f>IF('Projeção Financeira'!$M$48="","",IF('Projeção Financeira'!$M$48&gt;=0,"Positivo","Negativo"))</f>
        <v/>
      </c>
    </row>
    <row r="49">
      <c r="A49" s="3" t="n"/>
      <c r="B49" s="32" t="n"/>
      <c r="C49" s="17">
        <f>IF(OR('Projeção Financeira'!$B$49="",'Projeção Financeira'!$C$48=""),"",ROUND('Projeção Financeira'!$C$48*(1+'Premissas'!$B$9),0))</f>
        <v/>
      </c>
      <c r="D49" s="7" t="n"/>
      <c r="E49" s="18">
        <f>IF(OR('Projeção Financeira'!$C$49="",'Projeção Financeira'!$D$49=""),"",'Projeção Financeira'!$C$49*'Projeção Financeira'!$D$49)</f>
        <v/>
      </c>
      <c r="F49" s="18">
        <f>IF('Projeção Financeira'!$E$49="","",'Projeção Financeira'!$E$49*'Premissas'!$B$12)</f>
        <v/>
      </c>
      <c r="G49" s="18">
        <f>IF('Projeção Financeira'!$E$49="","",'Projeção Financeira'!$E$49-'Projeção Financeira'!$F$49)</f>
        <v/>
      </c>
      <c r="H49" s="7" t="n"/>
      <c r="I49" s="18">
        <f>IF(OR('Projeção Financeira'!$C$49="",'Projeção Financeira'!$H$49=""),"",'Projeção Financeira'!$C$49*'Projeção Financeira'!$H$49)</f>
        <v/>
      </c>
      <c r="J49" s="18">
        <f>IF('Projeção Financeira'!$B$49="","",'Premissas'!$B$11)</f>
        <v/>
      </c>
      <c r="K49" s="18">
        <f>IF('Projeção Financeira'!$B$49="","",0)</f>
        <v/>
      </c>
      <c r="L49" s="18">
        <f>IF(OR('Projeção Financeira'!$G$49="",'Projeção Financeira'!$I$49="",'Projeção Financeira'!$J$49=""),"",'Projeção Financeira'!$G$49-'Projeção Financeira'!$I$49-'Projeção Financeira'!$J$49)</f>
        <v/>
      </c>
      <c r="M49" s="18">
        <f>IF('Projeção Financeira'!$L$49="","",'Projeção Financeira'!$K$49+'Projeção Financeira'!$L$49)</f>
        <v/>
      </c>
      <c r="N49" s="18">
        <f>IF('Projeção Financeira'!$M$49="","",'Projeção Financeira'!$N$48+'Projeção Financeira'!$M$49)</f>
        <v/>
      </c>
      <c r="O49" s="19">
        <f>IF('Projeção Financeira'!$G$49="","",IFERROR('Projeção Financeira'!$M$49/'Projeção Financeira'!$G$49,0))</f>
        <v/>
      </c>
      <c r="P49" s="17">
        <f>IF(OR('Projeção Financeira'!$J$49="",'Projeção Financeira'!$D$49="",'Projeção Financeira'!$H$49=""),"",IFERROR('Projeção Financeira'!$J$49/('Projeção Financeira'!$D$49-'Projeção Financeira'!$H$49),0))</f>
        <v/>
      </c>
      <c r="Q49" s="8">
        <f>IF('Projeção Financeira'!$M$49="","",IF('Projeção Financeira'!$M$49&gt;=0,"Positivo","Negativo"))</f>
        <v/>
      </c>
    </row>
    <row r="50">
      <c r="A50" s="3" t="n"/>
      <c r="B50" s="32" t="n"/>
      <c r="C50" s="20">
        <f>IF(OR('Projeção Financeira'!$B$50="",'Projeção Financeira'!$C$49=""),"",ROUND('Projeção Financeira'!$C$49*(1+'Premissas'!$B$9),0))</f>
        <v/>
      </c>
      <c r="D50" s="7" t="n"/>
      <c r="E50" s="21">
        <f>IF(OR('Projeção Financeira'!$C$50="",'Projeção Financeira'!$D$50=""),"",'Projeção Financeira'!$C$50*'Projeção Financeira'!$D$50)</f>
        <v/>
      </c>
      <c r="F50" s="21">
        <f>IF('Projeção Financeira'!$E$50="","",'Projeção Financeira'!$E$50*'Premissas'!$B$12)</f>
        <v/>
      </c>
      <c r="G50" s="21">
        <f>IF('Projeção Financeira'!$E$50="","",'Projeção Financeira'!$E$50-'Projeção Financeira'!$F$50)</f>
        <v/>
      </c>
      <c r="H50" s="7" t="n"/>
      <c r="I50" s="21">
        <f>IF(OR('Projeção Financeira'!$C$50="",'Projeção Financeira'!$H$50=""),"",'Projeção Financeira'!$C$50*'Projeção Financeira'!$H$50)</f>
        <v/>
      </c>
      <c r="J50" s="21">
        <f>IF('Projeção Financeira'!$B$50="","",'Premissas'!$B$11)</f>
        <v/>
      </c>
      <c r="K50" s="21">
        <f>IF('Projeção Financeira'!$B$50="","",0)</f>
        <v/>
      </c>
      <c r="L50" s="21">
        <f>IF(OR('Projeção Financeira'!$G$50="",'Projeção Financeira'!$I$50="",'Projeção Financeira'!$J$50=""),"",'Projeção Financeira'!$G$50-'Projeção Financeira'!$I$50-'Projeção Financeira'!$J$50)</f>
        <v/>
      </c>
      <c r="M50" s="21">
        <f>IF('Projeção Financeira'!$L$50="","",'Projeção Financeira'!$K$50+'Projeção Financeira'!$L$50)</f>
        <v/>
      </c>
      <c r="N50" s="21">
        <f>IF('Projeção Financeira'!$M$50="","",'Projeção Financeira'!$N$49+'Projeção Financeira'!$M$50)</f>
        <v/>
      </c>
      <c r="O50" s="22">
        <f>IF('Projeção Financeira'!$G$50="","",IFERROR('Projeção Financeira'!$M$50/'Projeção Financeira'!$G$50,0))</f>
        <v/>
      </c>
      <c r="P50" s="20">
        <f>IF(OR('Projeção Financeira'!$J$50="",'Projeção Financeira'!$D$50="",'Projeção Financeira'!$H$50=""),"",IFERROR('Projeção Financeira'!$J$50/('Projeção Financeira'!$D$50-'Projeção Financeira'!$H$50),0))</f>
        <v/>
      </c>
      <c r="Q50" s="13">
        <f>IF('Projeção Financeira'!$M$50="","",IF('Projeção Financeira'!$M$50&gt;=0,"Positivo","Negativo"))</f>
        <v/>
      </c>
    </row>
    <row r="51">
      <c r="A51" s="3" t="n"/>
      <c r="B51" s="32" t="n"/>
      <c r="C51" s="17">
        <f>IF(OR('Projeção Financeira'!$B$51="",'Projeção Financeira'!$C$50=""),"",ROUND('Projeção Financeira'!$C$50*(1+'Premissas'!$B$9),0))</f>
        <v/>
      </c>
      <c r="D51" s="7" t="n"/>
      <c r="E51" s="18">
        <f>IF(OR('Projeção Financeira'!$C$51="",'Projeção Financeira'!$D$51=""),"",'Projeção Financeira'!$C$51*'Projeção Financeira'!$D$51)</f>
        <v/>
      </c>
      <c r="F51" s="18">
        <f>IF('Projeção Financeira'!$E$51="","",'Projeção Financeira'!$E$51*'Premissas'!$B$12)</f>
        <v/>
      </c>
      <c r="G51" s="18">
        <f>IF('Projeção Financeira'!$E$51="","",'Projeção Financeira'!$E$51-'Projeção Financeira'!$F$51)</f>
        <v/>
      </c>
      <c r="H51" s="7" t="n"/>
      <c r="I51" s="18">
        <f>IF(OR('Projeção Financeira'!$C$51="",'Projeção Financeira'!$H$51=""),"",'Projeção Financeira'!$C$51*'Projeção Financeira'!$H$51)</f>
        <v/>
      </c>
      <c r="J51" s="18">
        <f>IF('Projeção Financeira'!$B$51="","",'Premissas'!$B$11)</f>
        <v/>
      </c>
      <c r="K51" s="18">
        <f>IF('Projeção Financeira'!$B$51="","",0)</f>
        <v/>
      </c>
      <c r="L51" s="18">
        <f>IF(OR('Projeção Financeira'!$G$51="",'Projeção Financeira'!$I$51="",'Projeção Financeira'!$J$51=""),"",'Projeção Financeira'!$G$51-'Projeção Financeira'!$I$51-'Projeção Financeira'!$J$51)</f>
        <v/>
      </c>
      <c r="M51" s="18">
        <f>IF('Projeção Financeira'!$L$51="","",'Projeção Financeira'!$K$51+'Projeção Financeira'!$L$51)</f>
        <v/>
      </c>
      <c r="N51" s="18">
        <f>IF('Projeção Financeira'!$M$51="","",'Projeção Financeira'!$N$50+'Projeção Financeira'!$M$51)</f>
        <v/>
      </c>
      <c r="O51" s="19">
        <f>IF('Projeção Financeira'!$G$51="","",IFERROR('Projeção Financeira'!$M$51/'Projeção Financeira'!$G$51,0))</f>
        <v/>
      </c>
      <c r="P51" s="17">
        <f>IF(OR('Projeção Financeira'!$J$51="",'Projeção Financeira'!$D$51="",'Projeção Financeira'!$H$51=""),"",IFERROR('Projeção Financeira'!$J$51/('Projeção Financeira'!$D$51-'Projeção Financeira'!$H$51),0))</f>
        <v/>
      </c>
      <c r="Q51" s="8">
        <f>IF('Projeção Financeira'!$M$51="","",IF('Projeção Financeira'!$M$51&gt;=0,"Positivo","Negativo"))</f>
        <v/>
      </c>
    </row>
    <row r="52">
      <c r="A52" s="3" t="n"/>
      <c r="B52" s="32" t="n"/>
      <c r="C52" s="20">
        <f>IF(OR('Projeção Financeira'!$B$52="",'Projeção Financeira'!$C$51=""),"",ROUND('Projeção Financeira'!$C$51*(1+'Premissas'!$B$9),0))</f>
        <v/>
      </c>
      <c r="D52" s="7" t="n"/>
      <c r="E52" s="21">
        <f>IF(OR('Projeção Financeira'!$C$52="",'Projeção Financeira'!$D$52=""),"",'Projeção Financeira'!$C$52*'Projeção Financeira'!$D$52)</f>
        <v/>
      </c>
      <c r="F52" s="21">
        <f>IF('Projeção Financeira'!$E$52="","",'Projeção Financeira'!$E$52*'Premissas'!$B$12)</f>
        <v/>
      </c>
      <c r="G52" s="21">
        <f>IF('Projeção Financeira'!$E$52="","",'Projeção Financeira'!$E$52-'Projeção Financeira'!$F$52)</f>
        <v/>
      </c>
      <c r="H52" s="7" t="n"/>
      <c r="I52" s="21">
        <f>IF(OR('Projeção Financeira'!$C$52="",'Projeção Financeira'!$H$52=""),"",'Projeção Financeira'!$C$52*'Projeção Financeira'!$H$52)</f>
        <v/>
      </c>
      <c r="J52" s="21">
        <f>IF('Projeção Financeira'!$B$52="","",'Premissas'!$B$11)</f>
        <v/>
      </c>
      <c r="K52" s="21">
        <f>IF('Projeção Financeira'!$B$52="","",0)</f>
        <v/>
      </c>
      <c r="L52" s="21">
        <f>IF(OR('Projeção Financeira'!$G$52="",'Projeção Financeira'!$I$52="",'Projeção Financeira'!$J$52=""),"",'Projeção Financeira'!$G$52-'Projeção Financeira'!$I$52-'Projeção Financeira'!$J$52)</f>
        <v/>
      </c>
      <c r="M52" s="21">
        <f>IF('Projeção Financeira'!$L$52="","",'Projeção Financeira'!$K$52+'Projeção Financeira'!$L$52)</f>
        <v/>
      </c>
      <c r="N52" s="21">
        <f>IF('Projeção Financeira'!$M$52="","",'Projeção Financeira'!$N$51+'Projeção Financeira'!$M$52)</f>
        <v/>
      </c>
      <c r="O52" s="22">
        <f>IF('Projeção Financeira'!$G$52="","",IFERROR('Projeção Financeira'!$M$52/'Projeção Financeira'!$G$52,0))</f>
        <v/>
      </c>
      <c r="P52" s="20">
        <f>IF(OR('Projeção Financeira'!$J$52="",'Projeção Financeira'!$D$52="",'Projeção Financeira'!$H$52=""),"",IFERROR('Projeção Financeira'!$J$52/('Projeção Financeira'!$D$52-'Projeção Financeira'!$H$52),0))</f>
        <v/>
      </c>
      <c r="Q52" s="13">
        <f>IF('Projeção Financeira'!$M$52="","",IF('Projeção Financeira'!$M$52&gt;=0,"Positivo","Negativo"))</f>
        <v/>
      </c>
    </row>
    <row r="53">
      <c r="A53" s="3" t="n"/>
      <c r="B53" s="32" t="n"/>
      <c r="C53" s="17">
        <f>IF(OR('Projeção Financeira'!$B$53="",'Projeção Financeira'!$C$52=""),"",ROUND('Projeção Financeira'!$C$52*(1+'Premissas'!$B$9),0))</f>
        <v/>
      </c>
      <c r="D53" s="7" t="n"/>
      <c r="E53" s="18">
        <f>IF(OR('Projeção Financeira'!$C$53="",'Projeção Financeira'!$D$53=""),"",'Projeção Financeira'!$C$53*'Projeção Financeira'!$D$53)</f>
        <v/>
      </c>
      <c r="F53" s="18">
        <f>IF('Projeção Financeira'!$E$53="","",'Projeção Financeira'!$E$53*'Premissas'!$B$12)</f>
        <v/>
      </c>
      <c r="G53" s="18">
        <f>IF('Projeção Financeira'!$E$53="","",'Projeção Financeira'!$E$53-'Projeção Financeira'!$F$53)</f>
        <v/>
      </c>
      <c r="H53" s="7" t="n"/>
      <c r="I53" s="18">
        <f>IF(OR('Projeção Financeira'!$C$53="",'Projeção Financeira'!$H$53=""),"",'Projeção Financeira'!$C$53*'Projeção Financeira'!$H$53)</f>
        <v/>
      </c>
      <c r="J53" s="18">
        <f>IF('Projeção Financeira'!$B$53="","",'Premissas'!$B$11)</f>
        <v/>
      </c>
      <c r="K53" s="18">
        <f>IF('Projeção Financeira'!$B$53="","",0)</f>
        <v/>
      </c>
      <c r="L53" s="18">
        <f>IF(OR('Projeção Financeira'!$G$53="",'Projeção Financeira'!$I$53="",'Projeção Financeira'!$J$53=""),"",'Projeção Financeira'!$G$53-'Projeção Financeira'!$I$53-'Projeção Financeira'!$J$53)</f>
        <v/>
      </c>
      <c r="M53" s="18">
        <f>IF('Projeção Financeira'!$L$53="","",'Projeção Financeira'!$K$53+'Projeção Financeira'!$L$53)</f>
        <v/>
      </c>
      <c r="N53" s="18">
        <f>IF('Projeção Financeira'!$M$53="","",'Projeção Financeira'!$N$52+'Projeção Financeira'!$M$53)</f>
        <v/>
      </c>
      <c r="O53" s="19">
        <f>IF('Projeção Financeira'!$G$53="","",IFERROR('Projeção Financeira'!$M$53/'Projeção Financeira'!$G$53,0))</f>
        <v/>
      </c>
      <c r="P53" s="17">
        <f>IF(OR('Projeção Financeira'!$J$53="",'Projeção Financeira'!$D$53="",'Projeção Financeira'!$H$53=""),"",IFERROR('Projeção Financeira'!$J$53/('Projeção Financeira'!$D$53-'Projeção Financeira'!$H$53),0))</f>
        <v/>
      </c>
      <c r="Q53" s="8">
        <f>IF('Projeção Financeira'!$M$53="","",IF('Projeção Financeira'!$M$53&gt;=0,"Positivo","Negativo"))</f>
        <v/>
      </c>
    </row>
    <row r="54">
      <c r="A54" s="3" t="n"/>
      <c r="B54" s="32" t="n"/>
      <c r="C54" s="20">
        <f>IF(OR('Projeção Financeira'!$B$54="",'Projeção Financeira'!$C$53=""),"",ROUND('Projeção Financeira'!$C$53*(1+'Premissas'!$B$9),0))</f>
        <v/>
      </c>
      <c r="D54" s="7" t="n"/>
      <c r="E54" s="21">
        <f>IF(OR('Projeção Financeira'!$C$54="",'Projeção Financeira'!$D$54=""),"",'Projeção Financeira'!$C$54*'Projeção Financeira'!$D$54)</f>
        <v/>
      </c>
      <c r="F54" s="21">
        <f>IF('Projeção Financeira'!$E$54="","",'Projeção Financeira'!$E$54*'Premissas'!$B$12)</f>
        <v/>
      </c>
      <c r="G54" s="21">
        <f>IF('Projeção Financeira'!$E$54="","",'Projeção Financeira'!$E$54-'Projeção Financeira'!$F$54)</f>
        <v/>
      </c>
      <c r="H54" s="7" t="n"/>
      <c r="I54" s="21">
        <f>IF(OR('Projeção Financeira'!$C$54="",'Projeção Financeira'!$H$54=""),"",'Projeção Financeira'!$C$54*'Projeção Financeira'!$H$54)</f>
        <v/>
      </c>
      <c r="J54" s="21">
        <f>IF('Projeção Financeira'!$B$54="","",'Premissas'!$B$11)</f>
        <v/>
      </c>
      <c r="K54" s="21">
        <f>IF('Projeção Financeira'!$B$54="","",0)</f>
        <v/>
      </c>
      <c r="L54" s="21">
        <f>IF(OR('Projeção Financeira'!$G$54="",'Projeção Financeira'!$I$54="",'Projeção Financeira'!$J$54=""),"",'Projeção Financeira'!$G$54-'Projeção Financeira'!$I$54-'Projeção Financeira'!$J$54)</f>
        <v/>
      </c>
      <c r="M54" s="21">
        <f>IF('Projeção Financeira'!$L$54="","",'Projeção Financeira'!$K$54+'Projeção Financeira'!$L$54)</f>
        <v/>
      </c>
      <c r="N54" s="21">
        <f>IF('Projeção Financeira'!$M$54="","",'Projeção Financeira'!$N$53+'Projeção Financeira'!$M$54)</f>
        <v/>
      </c>
      <c r="O54" s="22">
        <f>IF('Projeção Financeira'!$G$54="","",IFERROR('Projeção Financeira'!$M$54/'Projeção Financeira'!$G$54,0))</f>
        <v/>
      </c>
      <c r="P54" s="20">
        <f>IF(OR('Projeção Financeira'!$J$54="",'Projeção Financeira'!$D$54="",'Projeção Financeira'!$H$54=""),"",IFERROR('Projeção Financeira'!$J$54/('Projeção Financeira'!$D$54-'Projeção Financeira'!$H$54),0))</f>
        <v/>
      </c>
      <c r="Q54" s="13">
        <f>IF('Projeção Financeira'!$M$54="","",IF('Projeção Financeira'!$M$54&gt;=0,"Positivo","Negativo"))</f>
        <v/>
      </c>
    </row>
    <row r="55">
      <c r="A55" s="3" t="n"/>
      <c r="B55" s="32" t="n"/>
      <c r="C55" s="17">
        <f>IF(OR('Projeção Financeira'!$B$55="",'Projeção Financeira'!$C$54=""),"",ROUND('Projeção Financeira'!$C$54*(1+'Premissas'!$B$9),0))</f>
        <v/>
      </c>
      <c r="D55" s="7" t="n"/>
      <c r="E55" s="18">
        <f>IF(OR('Projeção Financeira'!$C$55="",'Projeção Financeira'!$D$55=""),"",'Projeção Financeira'!$C$55*'Projeção Financeira'!$D$55)</f>
        <v/>
      </c>
      <c r="F55" s="18">
        <f>IF('Projeção Financeira'!$E$55="","",'Projeção Financeira'!$E$55*'Premissas'!$B$12)</f>
        <v/>
      </c>
      <c r="G55" s="18">
        <f>IF('Projeção Financeira'!$E$55="","",'Projeção Financeira'!$E$55-'Projeção Financeira'!$F$55)</f>
        <v/>
      </c>
      <c r="H55" s="7" t="n"/>
      <c r="I55" s="18">
        <f>IF(OR('Projeção Financeira'!$C$55="",'Projeção Financeira'!$H$55=""),"",'Projeção Financeira'!$C$55*'Projeção Financeira'!$H$55)</f>
        <v/>
      </c>
      <c r="J55" s="18">
        <f>IF('Projeção Financeira'!$B$55="","",'Premissas'!$B$11)</f>
        <v/>
      </c>
      <c r="K55" s="18">
        <f>IF('Projeção Financeira'!$B$55="","",0)</f>
        <v/>
      </c>
      <c r="L55" s="18">
        <f>IF(OR('Projeção Financeira'!$G$55="",'Projeção Financeira'!$I$55="",'Projeção Financeira'!$J$55=""),"",'Projeção Financeira'!$G$55-'Projeção Financeira'!$I$55-'Projeção Financeira'!$J$55)</f>
        <v/>
      </c>
      <c r="M55" s="18">
        <f>IF('Projeção Financeira'!$L$55="","",'Projeção Financeira'!$K$55+'Projeção Financeira'!$L$55)</f>
        <v/>
      </c>
      <c r="N55" s="18">
        <f>IF('Projeção Financeira'!$M$55="","",'Projeção Financeira'!$N$54+'Projeção Financeira'!$M$55)</f>
        <v/>
      </c>
      <c r="O55" s="19">
        <f>IF('Projeção Financeira'!$G$55="","",IFERROR('Projeção Financeira'!$M$55/'Projeção Financeira'!$G$55,0))</f>
        <v/>
      </c>
      <c r="P55" s="17">
        <f>IF(OR('Projeção Financeira'!$J$55="",'Projeção Financeira'!$D$55="",'Projeção Financeira'!$H$55=""),"",IFERROR('Projeção Financeira'!$J$55/('Projeção Financeira'!$D$55-'Projeção Financeira'!$H$55),0))</f>
        <v/>
      </c>
      <c r="Q55" s="8">
        <f>IF('Projeção Financeira'!$M$55="","",IF('Projeção Financeira'!$M$55&gt;=0,"Positivo","Negativo"))</f>
        <v/>
      </c>
    </row>
    <row r="56">
      <c r="A56" s="3" t="n"/>
      <c r="B56" s="32" t="n"/>
      <c r="C56" s="20">
        <f>IF(OR('Projeção Financeira'!$B$56="",'Projeção Financeira'!$C$55=""),"",ROUND('Projeção Financeira'!$C$55*(1+'Premissas'!$B$9),0))</f>
        <v/>
      </c>
      <c r="D56" s="7" t="n"/>
      <c r="E56" s="21">
        <f>IF(OR('Projeção Financeira'!$C$56="",'Projeção Financeira'!$D$56=""),"",'Projeção Financeira'!$C$56*'Projeção Financeira'!$D$56)</f>
        <v/>
      </c>
      <c r="F56" s="21">
        <f>IF('Projeção Financeira'!$E$56="","",'Projeção Financeira'!$E$56*'Premissas'!$B$12)</f>
        <v/>
      </c>
      <c r="G56" s="21">
        <f>IF('Projeção Financeira'!$E$56="","",'Projeção Financeira'!$E$56-'Projeção Financeira'!$F$56)</f>
        <v/>
      </c>
      <c r="H56" s="7" t="n"/>
      <c r="I56" s="21">
        <f>IF(OR('Projeção Financeira'!$C$56="",'Projeção Financeira'!$H$56=""),"",'Projeção Financeira'!$C$56*'Projeção Financeira'!$H$56)</f>
        <v/>
      </c>
      <c r="J56" s="21">
        <f>IF('Projeção Financeira'!$B$56="","",'Premissas'!$B$11)</f>
        <v/>
      </c>
      <c r="K56" s="21">
        <f>IF('Projeção Financeira'!$B$56="","",0)</f>
        <v/>
      </c>
      <c r="L56" s="21">
        <f>IF(OR('Projeção Financeira'!$G$56="",'Projeção Financeira'!$I$56="",'Projeção Financeira'!$J$56=""),"",'Projeção Financeira'!$G$56-'Projeção Financeira'!$I$56-'Projeção Financeira'!$J$56)</f>
        <v/>
      </c>
      <c r="M56" s="21">
        <f>IF('Projeção Financeira'!$L$56="","",'Projeção Financeira'!$K$56+'Projeção Financeira'!$L$56)</f>
        <v/>
      </c>
      <c r="N56" s="21">
        <f>IF('Projeção Financeira'!$M$56="","",'Projeção Financeira'!$N$55+'Projeção Financeira'!$M$56)</f>
        <v/>
      </c>
      <c r="O56" s="22">
        <f>IF('Projeção Financeira'!$G$56="","",IFERROR('Projeção Financeira'!$M$56/'Projeção Financeira'!$G$56,0))</f>
        <v/>
      </c>
      <c r="P56" s="20">
        <f>IF(OR('Projeção Financeira'!$J$56="",'Projeção Financeira'!$D$56="",'Projeção Financeira'!$H$56=""),"",IFERROR('Projeção Financeira'!$J$56/('Projeção Financeira'!$D$56-'Projeção Financeira'!$H$56),0))</f>
        <v/>
      </c>
      <c r="Q56" s="13">
        <f>IF('Projeção Financeira'!$M$56="","",IF('Projeção Financeira'!$M$56&gt;=0,"Positivo","Negativo"))</f>
        <v/>
      </c>
    </row>
    <row r="57">
      <c r="A57" s="3" t="n"/>
      <c r="B57" s="32" t="n"/>
      <c r="C57" s="17">
        <f>IF(OR('Projeção Financeira'!$B$57="",'Projeção Financeira'!$C$56=""),"",ROUND('Projeção Financeira'!$C$56*(1+'Premissas'!$B$9),0))</f>
        <v/>
      </c>
      <c r="D57" s="7" t="n"/>
      <c r="E57" s="18">
        <f>IF(OR('Projeção Financeira'!$C$57="",'Projeção Financeira'!$D$57=""),"",'Projeção Financeira'!$C$57*'Projeção Financeira'!$D$57)</f>
        <v/>
      </c>
      <c r="F57" s="18">
        <f>IF('Projeção Financeira'!$E$57="","",'Projeção Financeira'!$E$57*'Premissas'!$B$12)</f>
        <v/>
      </c>
      <c r="G57" s="18">
        <f>IF('Projeção Financeira'!$E$57="","",'Projeção Financeira'!$E$57-'Projeção Financeira'!$F$57)</f>
        <v/>
      </c>
      <c r="H57" s="7" t="n"/>
      <c r="I57" s="18">
        <f>IF(OR('Projeção Financeira'!$C$57="",'Projeção Financeira'!$H$57=""),"",'Projeção Financeira'!$C$57*'Projeção Financeira'!$H$57)</f>
        <v/>
      </c>
      <c r="J57" s="18">
        <f>IF('Projeção Financeira'!$B$57="","",'Premissas'!$B$11)</f>
        <v/>
      </c>
      <c r="K57" s="18">
        <f>IF('Projeção Financeira'!$B$57="","",0)</f>
        <v/>
      </c>
      <c r="L57" s="18">
        <f>IF(OR('Projeção Financeira'!$G$57="",'Projeção Financeira'!$I$57="",'Projeção Financeira'!$J$57=""),"",'Projeção Financeira'!$G$57-'Projeção Financeira'!$I$57-'Projeção Financeira'!$J$57)</f>
        <v/>
      </c>
      <c r="M57" s="18">
        <f>IF('Projeção Financeira'!$L$57="","",'Projeção Financeira'!$K$57+'Projeção Financeira'!$L$57)</f>
        <v/>
      </c>
      <c r="N57" s="18">
        <f>IF('Projeção Financeira'!$M$57="","",'Projeção Financeira'!$N$56+'Projeção Financeira'!$M$57)</f>
        <v/>
      </c>
      <c r="O57" s="19">
        <f>IF('Projeção Financeira'!$G$57="","",IFERROR('Projeção Financeira'!$M$57/'Projeção Financeira'!$G$57,0))</f>
        <v/>
      </c>
      <c r="P57" s="17">
        <f>IF(OR('Projeção Financeira'!$J$57="",'Projeção Financeira'!$D$57="",'Projeção Financeira'!$H$57=""),"",IFERROR('Projeção Financeira'!$J$57/('Projeção Financeira'!$D$57-'Projeção Financeira'!$H$57),0))</f>
        <v/>
      </c>
      <c r="Q57" s="8">
        <f>IF('Projeção Financeira'!$M$57="","",IF('Projeção Financeira'!$M$57&gt;=0,"Positivo","Negativo"))</f>
        <v/>
      </c>
    </row>
    <row r="58">
      <c r="A58" s="3" t="n"/>
      <c r="B58" s="32" t="n"/>
      <c r="C58" s="20">
        <f>IF(OR('Projeção Financeira'!$B$58="",'Projeção Financeira'!$C$57=""),"",ROUND('Projeção Financeira'!$C$57*(1+'Premissas'!$B$9),0))</f>
        <v/>
      </c>
      <c r="D58" s="7" t="n"/>
      <c r="E58" s="21">
        <f>IF(OR('Projeção Financeira'!$C$58="",'Projeção Financeira'!$D$58=""),"",'Projeção Financeira'!$C$58*'Projeção Financeira'!$D$58)</f>
        <v/>
      </c>
      <c r="F58" s="21">
        <f>IF('Projeção Financeira'!$E$58="","",'Projeção Financeira'!$E$58*'Premissas'!$B$12)</f>
        <v/>
      </c>
      <c r="G58" s="21">
        <f>IF('Projeção Financeira'!$E$58="","",'Projeção Financeira'!$E$58-'Projeção Financeira'!$F$58)</f>
        <v/>
      </c>
      <c r="H58" s="7" t="n"/>
      <c r="I58" s="21">
        <f>IF(OR('Projeção Financeira'!$C$58="",'Projeção Financeira'!$H$58=""),"",'Projeção Financeira'!$C$58*'Projeção Financeira'!$H$58)</f>
        <v/>
      </c>
      <c r="J58" s="21">
        <f>IF('Projeção Financeira'!$B$58="","",'Premissas'!$B$11)</f>
        <v/>
      </c>
      <c r="K58" s="21">
        <f>IF('Projeção Financeira'!$B$58="","",0)</f>
        <v/>
      </c>
      <c r="L58" s="21">
        <f>IF(OR('Projeção Financeira'!$G$58="",'Projeção Financeira'!$I$58="",'Projeção Financeira'!$J$58=""),"",'Projeção Financeira'!$G$58-'Projeção Financeira'!$I$58-'Projeção Financeira'!$J$58)</f>
        <v/>
      </c>
      <c r="M58" s="21">
        <f>IF('Projeção Financeira'!$L$58="","",'Projeção Financeira'!$K$58+'Projeção Financeira'!$L$58)</f>
        <v/>
      </c>
      <c r="N58" s="21">
        <f>IF('Projeção Financeira'!$M$58="","",'Projeção Financeira'!$N$57+'Projeção Financeira'!$M$58)</f>
        <v/>
      </c>
      <c r="O58" s="22">
        <f>IF('Projeção Financeira'!$G$58="","",IFERROR('Projeção Financeira'!$M$58/'Projeção Financeira'!$G$58,0))</f>
        <v/>
      </c>
      <c r="P58" s="20">
        <f>IF(OR('Projeção Financeira'!$J$58="",'Projeção Financeira'!$D$58="",'Projeção Financeira'!$H$58=""),"",IFERROR('Projeção Financeira'!$J$58/('Projeção Financeira'!$D$58-'Projeção Financeira'!$H$58),0))</f>
        <v/>
      </c>
      <c r="Q58" s="13">
        <f>IF('Projeção Financeira'!$M$58="","",IF('Projeção Financeira'!$M$58&gt;=0,"Positivo","Negativo"))</f>
        <v/>
      </c>
    </row>
    <row r="59">
      <c r="A59" s="3" t="n"/>
      <c r="B59" s="32" t="n"/>
      <c r="C59" s="17">
        <f>IF(OR('Projeção Financeira'!$B$59="",'Projeção Financeira'!$C$58=""),"",ROUND('Projeção Financeira'!$C$58*(1+'Premissas'!$B$9),0))</f>
        <v/>
      </c>
      <c r="D59" s="7" t="n"/>
      <c r="E59" s="18">
        <f>IF(OR('Projeção Financeira'!$C$59="",'Projeção Financeira'!$D$59=""),"",'Projeção Financeira'!$C$59*'Projeção Financeira'!$D$59)</f>
        <v/>
      </c>
      <c r="F59" s="18">
        <f>IF('Projeção Financeira'!$E$59="","",'Projeção Financeira'!$E$59*'Premissas'!$B$12)</f>
        <v/>
      </c>
      <c r="G59" s="18">
        <f>IF('Projeção Financeira'!$E$59="","",'Projeção Financeira'!$E$59-'Projeção Financeira'!$F$59)</f>
        <v/>
      </c>
      <c r="H59" s="7" t="n"/>
      <c r="I59" s="18">
        <f>IF(OR('Projeção Financeira'!$C$59="",'Projeção Financeira'!$H$59=""),"",'Projeção Financeira'!$C$59*'Projeção Financeira'!$H$59)</f>
        <v/>
      </c>
      <c r="J59" s="18">
        <f>IF('Projeção Financeira'!$B$59="","",'Premissas'!$B$11)</f>
        <v/>
      </c>
      <c r="K59" s="18">
        <f>IF('Projeção Financeira'!$B$59="","",0)</f>
        <v/>
      </c>
      <c r="L59" s="18">
        <f>IF(OR('Projeção Financeira'!$G$59="",'Projeção Financeira'!$I$59="",'Projeção Financeira'!$J$59=""),"",'Projeção Financeira'!$G$59-'Projeção Financeira'!$I$59-'Projeção Financeira'!$J$59)</f>
        <v/>
      </c>
      <c r="M59" s="18">
        <f>IF('Projeção Financeira'!$L$59="","",'Projeção Financeira'!$K$59+'Projeção Financeira'!$L$59)</f>
        <v/>
      </c>
      <c r="N59" s="18">
        <f>IF('Projeção Financeira'!$M$59="","",'Projeção Financeira'!$N$58+'Projeção Financeira'!$M$59)</f>
        <v/>
      </c>
      <c r="O59" s="19">
        <f>IF('Projeção Financeira'!$G$59="","",IFERROR('Projeção Financeira'!$M$59/'Projeção Financeira'!$G$59,0))</f>
        <v/>
      </c>
      <c r="P59" s="17">
        <f>IF(OR('Projeção Financeira'!$J$59="",'Projeção Financeira'!$D$59="",'Projeção Financeira'!$H$59=""),"",IFERROR('Projeção Financeira'!$J$59/('Projeção Financeira'!$D$59-'Projeção Financeira'!$H$59),0))</f>
        <v/>
      </c>
      <c r="Q59" s="8">
        <f>IF('Projeção Financeira'!$M$59="","",IF('Projeção Financeira'!$M$59&gt;=0,"Positivo","Negativo"))</f>
        <v/>
      </c>
    </row>
    <row r="60">
      <c r="A60" s="3" t="n"/>
      <c r="B60" s="32" t="n"/>
      <c r="C60" s="20">
        <f>IF(OR('Projeção Financeira'!$B$60="",'Projeção Financeira'!$C$59=""),"",ROUND('Projeção Financeira'!$C$59*(1+'Premissas'!$B$9),0))</f>
        <v/>
      </c>
      <c r="D60" s="7" t="n"/>
      <c r="E60" s="21">
        <f>IF(OR('Projeção Financeira'!$C$60="",'Projeção Financeira'!$D$60=""),"",'Projeção Financeira'!$C$60*'Projeção Financeira'!$D$60)</f>
        <v/>
      </c>
      <c r="F60" s="21">
        <f>IF('Projeção Financeira'!$E$60="","",'Projeção Financeira'!$E$60*'Premissas'!$B$12)</f>
        <v/>
      </c>
      <c r="G60" s="21">
        <f>IF('Projeção Financeira'!$E$60="","",'Projeção Financeira'!$E$60-'Projeção Financeira'!$F$60)</f>
        <v/>
      </c>
      <c r="H60" s="7" t="n"/>
      <c r="I60" s="21">
        <f>IF(OR('Projeção Financeira'!$C$60="",'Projeção Financeira'!$H$60=""),"",'Projeção Financeira'!$C$60*'Projeção Financeira'!$H$60)</f>
        <v/>
      </c>
      <c r="J60" s="21">
        <f>IF('Projeção Financeira'!$B$60="","",'Premissas'!$B$11)</f>
        <v/>
      </c>
      <c r="K60" s="21">
        <f>IF('Projeção Financeira'!$B$60="","",0)</f>
        <v/>
      </c>
      <c r="L60" s="21">
        <f>IF(OR('Projeção Financeira'!$G$60="",'Projeção Financeira'!$I$60="",'Projeção Financeira'!$J$60=""),"",'Projeção Financeira'!$G$60-'Projeção Financeira'!$I$60-'Projeção Financeira'!$J$60)</f>
        <v/>
      </c>
      <c r="M60" s="21">
        <f>IF('Projeção Financeira'!$L$60="","",'Projeção Financeira'!$K$60+'Projeção Financeira'!$L$60)</f>
        <v/>
      </c>
      <c r="N60" s="21">
        <f>IF('Projeção Financeira'!$M$60="","",'Projeção Financeira'!$N$59+'Projeção Financeira'!$M$60)</f>
        <v/>
      </c>
      <c r="O60" s="22">
        <f>IF('Projeção Financeira'!$G$60="","",IFERROR('Projeção Financeira'!$M$60/'Projeção Financeira'!$G$60,0))</f>
        <v/>
      </c>
      <c r="P60" s="20">
        <f>IF(OR('Projeção Financeira'!$J$60="",'Projeção Financeira'!$D$60="",'Projeção Financeira'!$H$60=""),"",IFERROR('Projeção Financeira'!$J$60/('Projeção Financeira'!$D$60-'Projeção Financeira'!$H$60),0))</f>
        <v/>
      </c>
      <c r="Q60" s="13">
        <f>IF('Projeção Financeira'!$M$60="","",IF('Projeção Financeira'!$M$60&gt;=0,"Positivo","Negativo"))</f>
        <v/>
      </c>
    </row>
    <row r="61">
      <c r="A61" s="3" t="n"/>
      <c r="B61" s="32" t="n"/>
      <c r="C61" s="17">
        <f>IF(OR('Projeção Financeira'!$B$61="",'Projeção Financeira'!$C$60=""),"",ROUND('Projeção Financeira'!$C$60*(1+'Premissas'!$B$9),0))</f>
        <v/>
      </c>
      <c r="D61" s="7" t="n"/>
      <c r="E61" s="18">
        <f>IF(OR('Projeção Financeira'!$C$61="",'Projeção Financeira'!$D$61=""),"",'Projeção Financeira'!$C$61*'Projeção Financeira'!$D$61)</f>
        <v/>
      </c>
      <c r="F61" s="18">
        <f>IF('Projeção Financeira'!$E$61="","",'Projeção Financeira'!$E$61*'Premissas'!$B$12)</f>
        <v/>
      </c>
      <c r="G61" s="18">
        <f>IF('Projeção Financeira'!$E$61="","",'Projeção Financeira'!$E$61-'Projeção Financeira'!$F$61)</f>
        <v/>
      </c>
      <c r="H61" s="7" t="n"/>
      <c r="I61" s="18">
        <f>IF(OR('Projeção Financeira'!$C$61="",'Projeção Financeira'!$H$61=""),"",'Projeção Financeira'!$C$61*'Projeção Financeira'!$H$61)</f>
        <v/>
      </c>
      <c r="J61" s="18">
        <f>IF('Projeção Financeira'!$B$61="","",'Premissas'!$B$11)</f>
        <v/>
      </c>
      <c r="K61" s="18">
        <f>IF('Projeção Financeira'!$B$61="","",0)</f>
        <v/>
      </c>
      <c r="L61" s="18">
        <f>IF(OR('Projeção Financeira'!$G$61="",'Projeção Financeira'!$I$61="",'Projeção Financeira'!$J$61=""),"",'Projeção Financeira'!$G$61-'Projeção Financeira'!$I$61-'Projeção Financeira'!$J$61)</f>
        <v/>
      </c>
      <c r="M61" s="18">
        <f>IF('Projeção Financeira'!$L$61="","",'Projeção Financeira'!$K$61+'Projeção Financeira'!$L$61)</f>
        <v/>
      </c>
      <c r="N61" s="18">
        <f>IF('Projeção Financeira'!$M$61="","",'Projeção Financeira'!$N$60+'Projeção Financeira'!$M$61)</f>
        <v/>
      </c>
      <c r="O61" s="19">
        <f>IF('Projeção Financeira'!$G$61="","",IFERROR('Projeção Financeira'!$M$61/'Projeção Financeira'!$G$61,0))</f>
        <v/>
      </c>
      <c r="P61" s="17">
        <f>IF(OR('Projeção Financeira'!$J$61="",'Projeção Financeira'!$D$61="",'Projeção Financeira'!$H$61=""),"",IFERROR('Projeção Financeira'!$J$61/('Projeção Financeira'!$D$61-'Projeção Financeira'!$H$61),0))</f>
        <v/>
      </c>
      <c r="Q61" s="8">
        <f>IF('Projeção Financeira'!$M$61="","",IF('Projeção Financeira'!$M$61&gt;=0,"Positivo","Negativo"))</f>
        <v/>
      </c>
    </row>
    <row r="62">
      <c r="A62" s="3" t="n"/>
      <c r="B62" s="32" t="n"/>
      <c r="C62" s="20">
        <f>IF(OR('Projeção Financeira'!$B$62="",'Projeção Financeira'!$C$61=""),"",ROUND('Projeção Financeira'!$C$61*(1+'Premissas'!$B$9),0))</f>
        <v/>
      </c>
      <c r="D62" s="7" t="n"/>
      <c r="E62" s="21">
        <f>IF(OR('Projeção Financeira'!$C$62="",'Projeção Financeira'!$D$62=""),"",'Projeção Financeira'!$C$62*'Projeção Financeira'!$D$62)</f>
        <v/>
      </c>
      <c r="F62" s="21">
        <f>IF('Projeção Financeira'!$E$62="","",'Projeção Financeira'!$E$62*'Premissas'!$B$12)</f>
        <v/>
      </c>
      <c r="G62" s="21">
        <f>IF('Projeção Financeira'!$E$62="","",'Projeção Financeira'!$E$62-'Projeção Financeira'!$F$62)</f>
        <v/>
      </c>
      <c r="H62" s="7" t="n"/>
      <c r="I62" s="21">
        <f>IF(OR('Projeção Financeira'!$C$62="",'Projeção Financeira'!$H$62=""),"",'Projeção Financeira'!$C$62*'Projeção Financeira'!$H$62)</f>
        <v/>
      </c>
      <c r="J62" s="21">
        <f>IF('Projeção Financeira'!$B$62="","",'Premissas'!$B$11)</f>
        <v/>
      </c>
      <c r="K62" s="21">
        <f>IF('Projeção Financeira'!$B$62="","",0)</f>
        <v/>
      </c>
      <c r="L62" s="21">
        <f>IF(OR('Projeção Financeira'!$G$62="",'Projeção Financeira'!$I$62="",'Projeção Financeira'!$J$62=""),"",'Projeção Financeira'!$G$62-'Projeção Financeira'!$I$62-'Projeção Financeira'!$J$62)</f>
        <v/>
      </c>
      <c r="M62" s="21">
        <f>IF('Projeção Financeira'!$L$62="","",'Projeção Financeira'!$K$62+'Projeção Financeira'!$L$62)</f>
        <v/>
      </c>
      <c r="N62" s="21">
        <f>IF('Projeção Financeira'!$M$62="","",'Projeção Financeira'!$N$61+'Projeção Financeira'!$M$62)</f>
        <v/>
      </c>
      <c r="O62" s="22">
        <f>IF('Projeção Financeira'!$G$62="","",IFERROR('Projeção Financeira'!$M$62/'Projeção Financeira'!$G$62,0))</f>
        <v/>
      </c>
      <c r="P62" s="20">
        <f>IF(OR('Projeção Financeira'!$J$62="",'Projeção Financeira'!$D$62="",'Projeção Financeira'!$H$62=""),"",IFERROR('Projeção Financeira'!$J$62/('Projeção Financeira'!$D$62-'Projeção Financeira'!$H$62),0))</f>
        <v/>
      </c>
      <c r="Q62" s="13">
        <f>IF('Projeção Financeira'!$M$62="","",IF('Projeção Financeira'!$M$62&gt;=0,"Positivo","Negativo"))</f>
        <v/>
      </c>
    </row>
    <row r="63">
      <c r="A63" s="3" t="n"/>
      <c r="B63" s="32" t="n"/>
      <c r="C63" s="17">
        <f>IF(OR('Projeção Financeira'!$B$63="",'Projeção Financeira'!$C$62=""),"",ROUND('Projeção Financeira'!$C$62*(1+'Premissas'!$B$9),0))</f>
        <v/>
      </c>
      <c r="D63" s="7" t="n"/>
      <c r="E63" s="18">
        <f>IF(OR('Projeção Financeira'!$C$63="",'Projeção Financeira'!$D$63=""),"",'Projeção Financeira'!$C$63*'Projeção Financeira'!$D$63)</f>
        <v/>
      </c>
      <c r="F63" s="18">
        <f>IF('Projeção Financeira'!$E$63="","",'Projeção Financeira'!$E$63*'Premissas'!$B$12)</f>
        <v/>
      </c>
      <c r="G63" s="18">
        <f>IF('Projeção Financeira'!$E$63="","",'Projeção Financeira'!$E$63-'Projeção Financeira'!$F$63)</f>
        <v/>
      </c>
      <c r="H63" s="7" t="n"/>
      <c r="I63" s="18">
        <f>IF(OR('Projeção Financeira'!$C$63="",'Projeção Financeira'!$H$63=""),"",'Projeção Financeira'!$C$63*'Projeção Financeira'!$H$63)</f>
        <v/>
      </c>
      <c r="J63" s="18">
        <f>IF('Projeção Financeira'!$B$63="","",'Premissas'!$B$11)</f>
        <v/>
      </c>
      <c r="K63" s="18">
        <f>IF('Projeção Financeira'!$B$63="","",0)</f>
        <v/>
      </c>
      <c r="L63" s="18">
        <f>IF(OR('Projeção Financeira'!$G$63="",'Projeção Financeira'!$I$63="",'Projeção Financeira'!$J$63=""),"",'Projeção Financeira'!$G$63-'Projeção Financeira'!$I$63-'Projeção Financeira'!$J$63)</f>
        <v/>
      </c>
      <c r="M63" s="18">
        <f>IF('Projeção Financeira'!$L$63="","",'Projeção Financeira'!$K$63+'Projeção Financeira'!$L$63)</f>
        <v/>
      </c>
      <c r="N63" s="18">
        <f>IF('Projeção Financeira'!$M$63="","",'Projeção Financeira'!$N$62+'Projeção Financeira'!$M$63)</f>
        <v/>
      </c>
      <c r="O63" s="19">
        <f>IF('Projeção Financeira'!$G$63="","",IFERROR('Projeção Financeira'!$M$63/'Projeção Financeira'!$G$63,0))</f>
        <v/>
      </c>
      <c r="P63" s="17">
        <f>IF(OR('Projeção Financeira'!$J$63="",'Projeção Financeira'!$D$63="",'Projeção Financeira'!$H$63=""),"",IFERROR('Projeção Financeira'!$J$63/('Projeção Financeira'!$D$63-'Projeção Financeira'!$H$63),0))</f>
        <v/>
      </c>
      <c r="Q63" s="8">
        <f>IF('Projeção Financeira'!$M$63="","",IF('Projeção Financeira'!$M$63&gt;=0,"Positivo","Negativo"))</f>
        <v/>
      </c>
    </row>
    <row r="64">
      <c r="A64" s="3" t="n"/>
      <c r="B64" s="32" t="n"/>
      <c r="C64" s="20">
        <f>IF(OR('Projeção Financeira'!$B$64="",'Projeção Financeira'!$C$63=""),"",ROUND('Projeção Financeira'!$C$63*(1+'Premissas'!$B$9),0))</f>
        <v/>
      </c>
      <c r="D64" s="7" t="n"/>
      <c r="E64" s="21">
        <f>IF(OR('Projeção Financeira'!$C$64="",'Projeção Financeira'!$D$64=""),"",'Projeção Financeira'!$C$64*'Projeção Financeira'!$D$64)</f>
        <v/>
      </c>
      <c r="F64" s="21">
        <f>IF('Projeção Financeira'!$E$64="","",'Projeção Financeira'!$E$64*'Premissas'!$B$12)</f>
        <v/>
      </c>
      <c r="G64" s="21">
        <f>IF('Projeção Financeira'!$E$64="","",'Projeção Financeira'!$E$64-'Projeção Financeira'!$F$64)</f>
        <v/>
      </c>
      <c r="H64" s="7" t="n"/>
      <c r="I64" s="21">
        <f>IF(OR('Projeção Financeira'!$C$64="",'Projeção Financeira'!$H$64=""),"",'Projeção Financeira'!$C$64*'Projeção Financeira'!$H$64)</f>
        <v/>
      </c>
      <c r="J64" s="21">
        <f>IF('Projeção Financeira'!$B$64="","",'Premissas'!$B$11)</f>
        <v/>
      </c>
      <c r="K64" s="21">
        <f>IF('Projeção Financeira'!$B$64="","",0)</f>
        <v/>
      </c>
      <c r="L64" s="21">
        <f>IF(OR('Projeção Financeira'!$G$64="",'Projeção Financeira'!$I$64="",'Projeção Financeira'!$J$64=""),"",'Projeção Financeira'!$G$64-'Projeção Financeira'!$I$64-'Projeção Financeira'!$J$64)</f>
        <v/>
      </c>
      <c r="M64" s="21">
        <f>IF('Projeção Financeira'!$L$64="","",'Projeção Financeira'!$K$64+'Projeção Financeira'!$L$64)</f>
        <v/>
      </c>
      <c r="N64" s="21">
        <f>IF('Projeção Financeira'!$M$64="","",'Projeção Financeira'!$N$63+'Projeção Financeira'!$M$64)</f>
        <v/>
      </c>
      <c r="O64" s="22">
        <f>IF('Projeção Financeira'!$G$64="","",IFERROR('Projeção Financeira'!$M$64/'Projeção Financeira'!$G$64,0))</f>
        <v/>
      </c>
      <c r="P64" s="20">
        <f>IF(OR('Projeção Financeira'!$J$64="",'Projeção Financeira'!$D$64="",'Projeção Financeira'!$H$64=""),"",IFERROR('Projeção Financeira'!$J$64/('Projeção Financeira'!$D$64-'Projeção Financeira'!$H$64),0))</f>
        <v/>
      </c>
      <c r="Q64" s="13">
        <f>IF('Projeção Financeira'!$M$64="","",IF('Projeção Financeira'!$M$64&gt;=0,"Positivo","Negativo"))</f>
        <v/>
      </c>
    </row>
    <row r="65">
      <c r="A65" s="3" t="n"/>
      <c r="B65" s="32" t="n"/>
      <c r="C65" s="17">
        <f>IF(OR('Projeção Financeira'!$B$65="",'Projeção Financeira'!$C$64=""),"",ROUND('Projeção Financeira'!$C$64*(1+'Premissas'!$B$9),0))</f>
        <v/>
      </c>
      <c r="D65" s="7" t="n"/>
      <c r="E65" s="18">
        <f>IF(OR('Projeção Financeira'!$C$65="",'Projeção Financeira'!$D$65=""),"",'Projeção Financeira'!$C$65*'Projeção Financeira'!$D$65)</f>
        <v/>
      </c>
      <c r="F65" s="18">
        <f>IF('Projeção Financeira'!$E$65="","",'Projeção Financeira'!$E$65*'Premissas'!$B$12)</f>
        <v/>
      </c>
      <c r="G65" s="18">
        <f>IF('Projeção Financeira'!$E$65="","",'Projeção Financeira'!$E$65-'Projeção Financeira'!$F$65)</f>
        <v/>
      </c>
      <c r="H65" s="7" t="n"/>
      <c r="I65" s="18">
        <f>IF(OR('Projeção Financeira'!$C$65="",'Projeção Financeira'!$H$65=""),"",'Projeção Financeira'!$C$65*'Projeção Financeira'!$H$65)</f>
        <v/>
      </c>
      <c r="J65" s="18">
        <f>IF('Projeção Financeira'!$B$65="","",'Premissas'!$B$11)</f>
        <v/>
      </c>
      <c r="K65" s="18">
        <f>IF('Projeção Financeira'!$B$65="","",0)</f>
        <v/>
      </c>
      <c r="L65" s="18">
        <f>IF(OR('Projeção Financeira'!$G$65="",'Projeção Financeira'!$I$65="",'Projeção Financeira'!$J$65=""),"",'Projeção Financeira'!$G$65-'Projeção Financeira'!$I$65-'Projeção Financeira'!$J$65)</f>
        <v/>
      </c>
      <c r="M65" s="18">
        <f>IF('Projeção Financeira'!$L$65="","",'Projeção Financeira'!$K$65+'Projeção Financeira'!$L$65)</f>
        <v/>
      </c>
      <c r="N65" s="18">
        <f>IF('Projeção Financeira'!$M$65="","",'Projeção Financeira'!$N$64+'Projeção Financeira'!$M$65)</f>
        <v/>
      </c>
      <c r="O65" s="19">
        <f>IF('Projeção Financeira'!$G$65="","",IFERROR('Projeção Financeira'!$M$65/'Projeção Financeira'!$G$65,0))</f>
        <v/>
      </c>
      <c r="P65" s="17">
        <f>IF(OR('Projeção Financeira'!$J$65="",'Projeção Financeira'!$D$65="",'Projeção Financeira'!$H$65=""),"",IFERROR('Projeção Financeira'!$J$65/('Projeção Financeira'!$D$65-'Projeção Financeira'!$H$65),0))</f>
        <v/>
      </c>
      <c r="Q65" s="8">
        <f>IF('Projeção Financeira'!$M$65="","",IF('Projeção Financeira'!$M$65&gt;=0,"Positivo","Negativo"))</f>
        <v/>
      </c>
    </row>
    <row r="66">
      <c r="A66" s="3" t="n"/>
      <c r="B66" s="32" t="n"/>
      <c r="C66" s="20">
        <f>IF(OR('Projeção Financeira'!$B$66="",'Projeção Financeira'!$C$65=""),"",ROUND('Projeção Financeira'!$C$65*(1+'Premissas'!$B$9),0))</f>
        <v/>
      </c>
      <c r="D66" s="7" t="n"/>
      <c r="E66" s="21">
        <f>IF(OR('Projeção Financeira'!$C$66="",'Projeção Financeira'!$D$66=""),"",'Projeção Financeira'!$C$66*'Projeção Financeira'!$D$66)</f>
        <v/>
      </c>
      <c r="F66" s="21">
        <f>IF('Projeção Financeira'!$E$66="","",'Projeção Financeira'!$E$66*'Premissas'!$B$12)</f>
        <v/>
      </c>
      <c r="G66" s="21">
        <f>IF('Projeção Financeira'!$E$66="","",'Projeção Financeira'!$E$66-'Projeção Financeira'!$F$66)</f>
        <v/>
      </c>
      <c r="H66" s="7" t="n"/>
      <c r="I66" s="21">
        <f>IF(OR('Projeção Financeira'!$C$66="",'Projeção Financeira'!$H$66=""),"",'Projeção Financeira'!$C$66*'Projeção Financeira'!$H$66)</f>
        <v/>
      </c>
      <c r="J66" s="21">
        <f>IF('Projeção Financeira'!$B$66="","",'Premissas'!$B$11)</f>
        <v/>
      </c>
      <c r="K66" s="21">
        <f>IF('Projeção Financeira'!$B$66="","",0)</f>
        <v/>
      </c>
      <c r="L66" s="21">
        <f>IF(OR('Projeção Financeira'!$G$66="",'Projeção Financeira'!$I$66="",'Projeção Financeira'!$J$66=""),"",'Projeção Financeira'!$G$66-'Projeção Financeira'!$I$66-'Projeção Financeira'!$J$66)</f>
        <v/>
      </c>
      <c r="M66" s="21">
        <f>IF('Projeção Financeira'!$L$66="","",'Projeção Financeira'!$K$66+'Projeção Financeira'!$L$66)</f>
        <v/>
      </c>
      <c r="N66" s="21">
        <f>IF('Projeção Financeira'!$M$66="","",'Projeção Financeira'!$N$65+'Projeção Financeira'!$M$66)</f>
        <v/>
      </c>
      <c r="O66" s="22">
        <f>IF('Projeção Financeira'!$G$66="","",IFERROR('Projeção Financeira'!$M$66/'Projeção Financeira'!$G$66,0))</f>
        <v/>
      </c>
      <c r="P66" s="20">
        <f>IF(OR('Projeção Financeira'!$J$66="",'Projeção Financeira'!$D$66="",'Projeção Financeira'!$H$66=""),"",IFERROR('Projeção Financeira'!$J$66/('Projeção Financeira'!$D$66-'Projeção Financeira'!$H$66),0))</f>
        <v/>
      </c>
      <c r="Q66" s="13">
        <f>IF('Projeção Financeira'!$M$66="","",IF('Projeção Financeira'!$M$66&gt;=0,"Positivo","Negativo"))</f>
        <v/>
      </c>
    </row>
    <row r="67">
      <c r="A67" s="3" t="n"/>
      <c r="B67" s="32" t="n"/>
      <c r="C67" s="17">
        <f>IF(OR('Projeção Financeira'!$B$67="",'Projeção Financeira'!$C$66=""),"",ROUND('Projeção Financeira'!$C$66*(1+'Premissas'!$B$9),0))</f>
        <v/>
      </c>
      <c r="D67" s="7" t="n"/>
      <c r="E67" s="18">
        <f>IF(OR('Projeção Financeira'!$C$67="",'Projeção Financeira'!$D$67=""),"",'Projeção Financeira'!$C$67*'Projeção Financeira'!$D$67)</f>
        <v/>
      </c>
      <c r="F67" s="18">
        <f>IF('Projeção Financeira'!$E$67="","",'Projeção Financeira'!$E$67*'Premissas'!$B$12)</f>
        <v/>
      </c>
      <c r="G67" s="18">
        <f>IF('Projeção Financeira'!$E$67="","",'Projeção Financeira'!$E$67-'Projeção Financeira'!$F$67)</f>
        <v/>
      </c>
      <c r="H67" s="7" t="n"/>
      <c r="I67" s="18">
        <f>IF(OR('Projeção Financeira'!$C$67="",'Projeção Financeira'!$H$67=""),"",'Projeção Financeira'!$C$67*'Projeção Financeira'!$H$67)</f>
        <v/>
      </c>
      <c r="J67" s="18">
        <f>IF('Projeção Financeira'!$B$67="","",'Premissas'!$B$11)</f>
        <v/>
      </c>
      <c r="K67" s="18">
        <f>IF('Projeção Financeira'!$B$67="","",0)</f>
        <v/>
      </c>
      <c r="L67" s="18">
        <f>IF(OR('Projeção Financeira'!$G$67="",'Projeção Financeira'!$I$67="",'Projeção Financeira'!$J$67=""),"",'Projeção Financeira'!$G$67-'Projeção Financeira'!$I$67-'Projeção Financeira'!$J$67)</f>
        <v/>
      </c>
      <c r="M67" s="18">
        <f>IF('Projeção Financeira'!$L$67="","",'Projeção Financeira'!$K$67+'Projeção Financeira'!$L$67)</f>
        <v/>
      </c>
      <c r="N67" s="18">
        <f>IF('Projeção Financeira'!$M$67="","",'Projeção Financeira'!$N$66+'Projeção Financeira'!$M$67)</f>
        <v/>
      </c>
      <c r="O67" s="19">
        <f>IF('Projeção Financeira'!$G$67="","",IFERROR('Projeção Financeira'!$M$67/'Projeção Financeira'!$G$67,0))</f>
        <v/>
      </c>
      <c r="P67" s="17">
        <f>IF(OR('Projeção Financeira'!$J$67="",'Projeção Financeira'!$D$67="",'Projeção Financeira'!$H$67=""),"",IFERROR('Projeção Financeira'!$J$67/('Projeção Financeira'!$D$67-'Projeção Financeira'!$H$67),0))</f>
        <v/>
      </c>
      <c r="Q67" s="8">
        <f>IF('Projeção Financeira'!$M$67="","",IF('Projeção Financeira'!$M$67&gt;=0,"Positivo","Negativo"))</f>
        <v/>
      </c>
    </row>
    <row r="68">
      <c r="A68" s="3" t="n"/>
      <c r="B68" s="32" t="n"/>
      <c r="C68" s="20">
        <f>IF(OR('Projeção Financeira'!$B$68="",'Projeção Financeira'!$C$67=""),"",ROUND('Projeção Financeira'!$C$67*(1+'Premissas'!$B$9),0))</f>
        <v/>
      </c>
      <c r="D68" s="7" t="n"/>
      <c r="E68" s="21">
        <f>IF(OR('Projeção Financeira'!$C$68="",'Projeção Financeira'!$D$68=""),"",'Projeção Financeira'!$C$68*'Projeção Financeira'!$D$68)</f>
        <v/>
      </c>
      <c r="F68" s="21">
        <f>IF('Projeção Financeira'!$E$68="","",'Projeção Financeira'!$E$68*'Premissas'!$B$12)</f>
        <v/>
      </c>
      <c r="G68" s="21">
        <f>IF('Projeção Financeira'!$E$68="","",'Projeção Financeira'!$E$68-'Projeção Financeira'!$F$68)</f>
        <v/>
      </c>
      <c r="H68" s="7" t="n"/>
      <c r="I68" s="21">
        <f>IF(OR('Projeção Financeira'!$C$68="",'Projeção Financeira'!$H$68=""),"",'Projeção Financeira'!$C$68*'Projeção Financeira'!$H$68)</f>
        <v/>
      </c>
      <c r="J68" s="21">
        <f>IF('Projeção Financeira'!$B$68="","",'Premissas'!$B$11)</f>
        <v/>
      </c>
      <c r="K68" s="21">
        <f>IF('Projeção Financeira'!$B$68="","",0)</f>
        <v/>
      </c>
      <c r="L68" s="21">
        <f>IF(OR('Projeção Financeira'!$G$68="",'Projeção Financeira'!$I$68="",'Projeção Financeira'!$J$68=""),"",'Projeção Financeira'!$G$68-'Projeção Financeira'!$I$68-'Projeção Financeira'!$J$68)</f>
        <v/>
      </c>
      <c r="M68" s="21">
        <f>IF('Projeção Financeira'!$L$68="","",'Projeção Financeira'!$K$68+'Projeção Financeira'!$L$68)</f>
        <v/>
      </c>
      <c r="N68" s="21">
        <f>IF('Projeção Financeira'!$M$68="","",'Projeção Financeira'!$N$67+'Projeção Financeira'!$M$68)</f>
        <v/>
      </c>
      <c r="O68" s="22">
        <f>IF('Projeção Financeira'!$G$68="","",IFERROR('Projeção Financeira'!$M$68/'Projeção Financeira'!$G$68,0))</f>
        <v/>
      </c>
      <c r="P68" s="20">
        <f>IF(OR('Projeção Financeira'!$J$68="",'Projeção Financeira'!$D$68="",'Projeção Financeira'!$H$68=""),"",IFERROR('Projeção Financeira'!$J$68/('Projeção Financeira'!$D$68-'Projeção Financeira'!$H$68),0))</f>
        <v/>
      </c>
      <c r="Q68" s="13">
        <f>IF('Projeção Financeira'!$M$68="","",IF('Projeção Financeira'!$M$68&gt;=0,"Positivo","Negativo"))</f>
        <v/>
      </c>
    </row>
    <row r="69">
      <c r="A69" s="3" t="n"/>
      <c r="B69" s="32" t="n"/>
      <c r="C69" s="17">
        <f>IF(OR('Projeção Financeira'!$B$69="",'Projeção Financeira'!$C$68=""),"",ROUND('Projeção Financeira'!$C$68*(1+'Premissas'!$B$9),0))</f>
        <v/>
      </c>
      <c r="D69" s="7" t="n"/>
      <c r="E69" s="18">
        <f>IF(OR('Projeção Financeira'!$C$69="",'Projeção Financeira'!$D$69=""),"",'Projeção Financeira'!$C$69*'Projeção Financeira'!$D$69)</f>
        <v/>
      </c>
      <c r="F69" s="18">
        <f>IF('Projeção Financeira'!$E$69="","",'Projeção Financeira'!$E$69*'Premissas'!$B$12)</f>
        <v/>
      </c>
      <c r="G69" s="18">
        <f>IF('Projeção Financeira'!$E$69="","",'Projeção Financeira'!$E$69-'Projeção Financeira'!$F$69)</f>
        <v/>
      </c>
      <c r="H69" s="7" t="n"/>
      <c r="I69" s="18">
        <f>IF(OR('Projeção Financeira'!$C$69="",'Projeção Financeira'!$H$69=""),"",'Projeção Financeira'!$C$69*'Projeção Financeira'!$H$69)</f>
        <v/>
      </c>
      <c r="J69" s="18">
        <f>IF('Projeção Financeira'!$B$69="","",'Premissas'!$B$11)</f>
        <v/>
      </c>
      <c r="K69" s="18">
        <f>IF('Projeção Financeira'!$B$69="","",0)</f>
        <v/>
      </c>
      <c r="L69" s="18">
        <f>IF(OR('Projeção Financeira'!$G$69="",'Projeção Financeira'!$I$69="",'Projeção Financeira'!$J$69=""),"",'Projeção Financeira'!$G$69-'Projeção Financeira'!$I$69-'Projeção Financeira'!$J$69)</f>
        <v/>
      </c>
      <c r="M69" s="18">
        <f>IF('Projeção Financeira'!$L$69="","",'Projeção Financeira'!$K$69+'Projeção Financeira'!$L$69)</f>
        <v/>
      </c>
      <c r="N69" s="18">
        <f>IF('Projeção Financeira'!$M$69="","",'Projeção Financeira'!$N$68+'Projeção Financeira'!$M$69)</f>
        <v/>
      </c>
      <c r="O69" s="19">
        <f>IF('Projeção Financeira'!$G$69="","",IFERROR('Projeção Financeira'!$M$69/'Projeção Financeira'!$G$69,0))</f>
        <v/>
      </c>
      <c r="P69" s="17">
        <f>IF(OR('Projeção Financeira'!$J$69="",'Projeção Financeira'!$D$69="",'Projeção Financeira'!$H$69=""),"",IFERROR('Projeção Financeira'!$J$69/('Projeção Financeira'!$D$69-'Projeção Financeira'!$H$69),0))</f>
        <v/>
      </c>
      <c r="Q69" s="8">
        <f>IF('Projeção Financeira'!$M$69="","",IF('Projeção Financeira'!$M$69&gt;=0,"Positivo","Negativo"))</f>
        <v/>
      </c>
    </row>
    <row r="70">
      <c r="A70" s="3" t="n"/>
      <c r="B70" s="32" t="n"/>
      <c r="C70" s="20">
        <f>IF(OR('Projeção Financeira'!$B$70="",'Projeção Financeira'!$C$69=""),"",ROUND('Projeção Financeira'!$C$69*(1+'Premissas'!$B$9),0))</f>
        <v/>
      </c>
      <c r="D70" s="7" t="n"/>
      <c r="E70" s="21">
        <f>IF(OR('Projeção Financeira'!$C$70="",'Projeção Financeira'!$D$70=""),"",'Projeção Financeira'!$C$70*'Projeção Financeira'!$D$70)</f>
        <v/>
      </c>
      <c r="F70" s="21">
        <f>IF('Projeção Financeira'!$E$70="","",'Projeção Financeira'!$E$70*'Premissas'!$B$12)</f>
        <v/>
      </c>
      <c r="G70" s="21">
        <f>IF('Projeção Financeira'!$E$70="","",'Projeção Financeira'!$E$70-'Projeção Financeira'!$F$70)</f>
        <v/>
      </c>
      <c r="H70" s="7" t="n"/>
      <c r="I70" s="21">
        <f>IF(OR('Projeção Financeira'!$C$70="",'Projeção Financeira'!$H$70=""),"",'Projeção Financeira'!$C$70*'Projeção Financeira'!$H$70)</f>
        <v/>
      </c>
      <c r="J70" s="21">
        <f>IF('Projeção Financeira'!$B$70="","",'Premissas'!$B$11)</f>
        <v/>
      </c>
      <c r="K70" s="21">
        <f>IF('Projeção Financeira'!$B$70="","",0)</f>
        <v/>
      </c>
      <c r="L70" s="21">
        <f>IF(OR('Projeção Financeira'!$G$70="",'Projeção Financeira'!$I$70="",'Projeção Financeira'!$J$70=""),"",'Projeção Financeira'!$G$70-'Projeção Financeira'!$I$70-'Projeção Financeira'!$J$70)</f>
        <v/>
      </c>
      <c r="M70" s="21">
        <f>IF('Projeção Financeira'!$L$70="","",'Projeção Financeira'!$K$70+'Projeção Financeira'!$L$70)</f>
        <v/>
      </c>
      <c r="N70" s="21">
        <f>IF('Projeção Financeira'!$M$70="","",'Projeção Financeira'!$N$69+'Projeção Financeira'!$M$70)</f>
        <v/>
      </c>
      <c r="O70" s="22">
        <f>IF('Projeção Financeira'!$G$70="","",IFERROR('Projeção Financeira'!$M$70/'Projeção Financeira'!$G$70,0))</f>
        <v/>
      </c>
      <c r="P70" s="20">
        <f>IF(OR('Projeção Financeira'!$J$70="",'Projeção Financeira'!$D$70="",'Projeção Financeira'!$H$70=""),"",IFERROR('Projeção Financeira'!$J$70/('Projeção Financeira'!$D$70-'Projeção Financeira'!$H$70),0))</f>
        <v/>
      </c>
      <c r="Q70" s="13">
        <f>IF('Projeção Financeira'!$M$70="","",IF('Projeção Financeira'!$M$70&gt;=0,"Positivo","Negativo"))</f>
        <v/>
      </c>
    </row>
    <row r="71">
      <c r="A71" s="3" t="n"/>
      <c r="B71" s="32" t="n"/>
      <c r="C71" s="17">
        <f>IF(OR('Projeção Financeira'!$B$71="",'Projeção Financeira'!$C$70=""),"",ROUND('Projeção Financeira'!$C$70*(1+'Premissas'!$B$9),0))</f>
        <v/>
      </c>
      <c r="D71" s="7" t="n"/>
      <c r="E71" s="18">
        <f>IF(OR('Projeção Financeira'!$C$71="",'Projeção Financeira'!$D$71=""),"",'Projeção Financeira'!$C$71*'Projeção Financeira'!$D$71)</f>
        <v/>
      </c>
      <c r="F71" s="18">
        <f>IF('Projeção Financeira'!$E$71="","",'Projeção Financeira'!$E$71*'Premissas'!$B$12)</f>
        <v/>
      </c>
      <c r="G71" s="18">
        <f>IF('Projeção Financeira'!$E$71="","",'Projeção Financeira'!$E$71-'Projeção Financeira'!$F$71)</f>
        <v/>
      </c>
      <c r="H71" s="7" t="n"/>
      <c r="I71" s="18">
        <f>IF(OR('Projeção Financeira'!$C$71="",'Projeção Financeira'!$H$71=""),"",'Projeção Financeira'!$C$71*'Projeção Financeira'!$H$71)</f>
        <v/>
      </c>
      <c r="J71" s="18">
        <f>IF('Projeção Financeira'!$B$71="","",'Premissas'!$B$11)</f>
        <v/>
      </c>
      <c r="K71" s="18">
        <f>IF('Projeção Financeira'!$B$71="","",0)</f>
        <v/>
      </c>
      <c r="L71" s="18">
        <f>IF(OR('Projeção Financeira'!$G$71="",'Projeção Financeira'!$I$71="",'Projeção Financeira'!$J$71=""),"",'Projeção Financeira'!$G$71-'Projeção Financeira'!$I$71-'Projeção Financeira'!$J$71)</f>
        <v/>
      </c>
      <c r="M71" s="18">
        <f>IF('Projeção Financeira'!$L$71="","",'Projeção Financeira'!$K$71+'Projeção Financeira'!$L$71)</f>
        <v/>
      </c>
      <c r="N71" s="18">
        <f>IF('Projeção Financeira'!$M$71="","",'Projeção Financeira'!$N$70+'Projeção Financeira'!$M$71)</f>
        <v/>
      </c>
      <c r="O71" s="19">
        <f>IF('Projeção Financeira'!$G$71="","",IFERROR('Projeção Financeira'!$M$71/'Projeção Financeira'!$G$71,0))</f>
        <v/>
      </c>
      <c r="P71" s="17">
        <f>IF(OR('Projeção Financeira'!$J$71="",'Projeção Financeira'!$D$71="",'Projeção Financeira'!$H$71=""),"",IFERROR('Projeção Financeira'!$J$71/('Projeção Financeira'!$D$71-'Projeção Financeira'!$H$71),0))</f>
        <v/>
      </c>
      <c r="Q71" s="8">
        <f>IF('Projeção Financeira'!$M$71="","",IF('Projeção Financeira'!$M$71&gt;=0,"Positivo","Negativo"))</f>
        <v/>
      </c>
    </row>
    <row r="72">
      <c r="A72" s="3" t="n"/>
      <c r="B72" s="32" t="n"/>
      <c r="C72" s="20">
        <f>IF(OR('Projeção Financeira'!$B$72="",'Projeção Financeira'!$C$71=""),"",ROUND('Projeção Financeira'!$C$71*(1+'Premissas'!$B$9),0))</f>
        <v/>
      </c>
      <c r="D72" s="7" t="n"/>
      <c r="E72" s="21">
        <f>IF(OR('Projeção Financeira'!$C$72="",'Projeção Financeira'!$D$72=""),"",'Projeção Financeira'!$C$72*'Projeção Financeira'!$D$72)</f>
        <v/>
      </c>
      <c r="F72" s="21">
        <f>IF('Projeção Financeira'!$E$72="","",'Projeção Financeira'!$E$72*'Premissas'!$B$12)</f>
        <v/>
      </c>
      <c r="G72" s="21">
        <f>IF('Projeção Financeira'!$E$72="","",'Projeção Financeira'!$E$72-'Projeção Financeira'!$F$72)</f>
        <v/>
      </c>
      <c r="H72" s="7" t="n"/>
      <c r="I72" s="21">
        <f>IF(OR('Projeção Financeira'!$C$72="",'Projeção Financeira'!$H$72=""),"",'Projeção Financeira'!$C$72*'Projeção Financeira'!$H$72)</f>
        <v/>
      </c>
      <c r="J72" s="21">
        <f>IF('Projeção Financeira'!$B$72="","",'Premissas'!$B$11)</f>
        <v/>
      </c>
      <c r="K72" s="21">
        <f>IF('Projeção Financeira'!$B$72="","",0)</f>
        <v/>
      </c>
      <c r="L72" s="21">
        <f>IF(OR('Projeção Financeira'!$G$72="",'Projeção Financeira'!$I$72="",'Projeção Financeira'!$J$72=""),"",'Projeção Financeira'!$G$72-'Projeção Financeira'!$I$72-'Projeção Financeira'!$J$72)</f>
        <v/>
      </c>
      <c r="M72" s="21">
        <f>IF('Projeção Financeira'!$L$72="","",'Projeção Financeira'!$K$72+'Projeção Financeira'!$L$72)</f>
        <v/>
      </c>
      <c r="N72" s="21">
        <f>IF('Projeção Financeira'!$M$72="","",'Projeção Financeira'!$N$71+'Projeção Financeira'!$M$72)</f>
        <v/>
      </c>
      <c r="O72" s="22">
        <f>IF('Projeção Financeira'!$G$72="","",IFERROR('Projeção Financeira'!$M$72/'Projeção Financeira'!$G$72,0))</f>
        <v/>
      </c>
      <c r="P72" s="20">
        <f>IF(OR('Projeção Financeira'!$J$72="",'Projeção Financeira'!$D$72="",'Projeção Financeira'!$H$72=""),"",IFERROR('Projeção Financeira'!$J$72/('Projeção Financeira'!$D$72-'Projeção Financeira'!$H$72),0))</f>
        <v/>
      </c>
      <c r="Q72" s="13">
        <f>IF('Projeção Financeira'!$M$72="","",IF('Projeção Financeira'!$M$72&gt;=0,"Positivo","Negativo"))</f>
        <v/>
      </c>
    </row>
    <row r="73">
      <c r="A73" s="3" t="n"/>
      <c r="B73" s="32" t="n"/>
      <c r="C73" s="17">
        <f>IF(OR('Projeção Financeira'!$B$73="",'Projeção Financeira'!$C$72=""),"",ROUND('Projeção Financeira'!$C$72*(1+'Premissas'!$B$9),0))</f>
        <v/>
      </c>
      <c r="D73" s="7" t="n"/>
      <c r="E73" s="18">
        <f>IF(OR('Projeção Financeira'!$C$73="",'Projeção Financeira'!$D$73=""),"",'Projeção Financeira'!$C$73*'Projeção Financeira'!$D$73)</f>
        <v/>
      </c>
      <c r="F73" s="18">
        <f>IF('Projeção Financeira'!$E$73="","",'Projeção Financeira'!$E$73*'Premissas'!$B$12)</f>
        <v/>
      </c>
      <c r="G73" s="18">
        <f>IF('Projeção Financeira'!$E$73="","",'Projeção Financeira'!$E$73-'Projeção Financeira'!$F$73)</f>
        <v/>
      </c>
      <c r="H73" s="7" t="n"/>
      <c r="I73" s="18">
        <f>IF(OR('Projeção Financeira'!$C$73="",'Projeção Financeira'!$H$73=""),"",'Projeção Financeira'!$C$73*'Projeção Financeira'!$H$73)</f>
        <v/>
      </c>
      <c r="J73" s="18">
        <f>IF('Projeção Financeira'!$B$73="","",'Premissas'!$B$11)</f>
        <v/>
      </c>
      <c r="K73" s="18">
        <f>IF('Projeção Financeira'!$B$73="","",0)</f>
        <v/>
      </c>
      <c r="L73" s="18">
        <f>IF(OR('Projeção Financeira'!$G$73="",'Projeção Financeira'!$I$73="",'Projeção Financeira'!$J$73=""),"",'Projeção Financeira'!$G$73-'Projeção Financeira'!$I$73-'Projeção Financeira'!$J$73)</f>
        <v/>
      </c>
      <c r="M73" s="18">
        <f>IF('Projeção Financeira'!$L$73="","",'Projeção Financeira'!$K$73+'Projeção Financeira'!$L$73)</f>
        <v/>
      </c>
      <c r="N73" s="18">
        <f>IF('Projeção Financeira'!$M$73="","",'Projeção Financeira'!$N$72+'Projeção Financeira'!$M$73)</f>
        <v/>
      </c>
      <c r="O73" s="19">
        <f>IF('Projeção Financeira'!$G$73="","",IFERROR('Projeção Financeira'!$M$73/'Projeção Financeira'!$G$73,0))</f>
        <v/>
      </c>
      <c r="P73" s="17">
        <f>IF(OR('Projeção Financeira'!$J$73="",'Projeção Financeira'!$D$73="",'Projeção Financeira'!$H$73=""),"",IFERROR('Projeção Financeira'!$J$73/('Projeção Financeira'!$D$73-'Projeção Financeira'!$H$73),0))</f>
        <v/>
      </c>
      <c r="Q73" s="8">
        <f>IF('Projeção Financeira'!$M$73="","",IF('Projeção Financeira'!$M$73&gt;=0,"Positivo","Negativo"))</f>
        <v/>
      </c>
    </row>
    <row r="74">
      <c r="A74" s="3" t="n"/>
      <c r="B74" s="32" t="n"/>
      <c r="C74" s="20">
        <f>IF(OR('Projeção Financeira'!$B$74="",'Projeção Financeira'!$C$73=""),"",ROUND('Projeção Financeira'!$C$73*(1+'Premissas'!$B$9),0))</f>
        <v/>
      </c>
      <c r="D74" s="7" t="n"/>
      <c r="E74" s="21">
        <f>IF(OR('Projeção Financeira'!$C$74="",'Projeção Financeira'!$D$74=""),"",'Projeção Financeira'!$C$74*'Projeção Financeira'!$D$74)</f>
        <v/>
      </c>
      <c r="F74" s="21">
        <f>IF('Projeção Financeira'!$E$74="","",'Projeção Financeira'!$E$74*'Premissas'!$B$12)</f>
        <v/>
      </c>
      <c r="G74" s="21">
        <f>IF('Projeção Financeira'!$E$74="","",'Projeção Financeira'!$E$74-'Projeção Financeira'!$F$74)</f>
        <v/>
      </c>
      <c r="H74" s="7" t="n"/>
      <c r="I74" s="21">
        <f>IF(OR('Projeção Financeira'!$C$74="",'Projeção Financeira'!$H$74=""),"",'Projeção Financeira'!$C$74*'Projeção Financeira'!$H$74)</f>
        <v/>
      </c>
      <c r="J74" s="21">
        <f>IF('Projeção Financeira'!$B$74="","",'Premissas'!$B$11)</f>
        <v/>
      </c>
      <c r="K74" s="21">
        <f>IF('Projeção Financeira'!$B$74="","",0)</f>
        <v/>
      </c>
      <c r="L74" s="21">
        <f>IF(OR('Projeção Financeira'!$G$74="",'Projeção Financeira'!$I$74="",'Projeção Financeira'!$J$74=""),"",'Projeção Financeira'!$G$74-'Projeção Financeira'!$I$74-'Projeção Financeira'!$J$74)</f>
        <v/>
      </c>
      <c r="M74" s="21">
        <f>IF('Projeção Financeira'!$L$74="","",'Projeção Financeira'!$K$74+'Projeção Financeira'!$L$74)</f>
        <v/>
      </c>
      <c r="N74" s="21">
        <f>IF('Projeção Financeira'!$M$74="","",'Projeção Financeira'!$N$73+'Projeção Financeira'!$M$74)</f>
        <v/>
      </c>
      <c r="O74" s="22">
        <f>IF('Projeção Financeira'!$G$74="","",IFERROR('Projeção Financeira'!$M$74/'Projeção Financeira'!$G$74,0))</f>
        <v/>
      </c>
      <c r="P74" s="20">
        <f>IF(OR('Projeção Financeira'!$J$74="",'Projeção Financeira'!$D$74="",'Projeção Financeira'!$H$74=""),"",IFERROR('Projeção Financeira'!$J$74/('Projeção Financeira'!$D$74-'Projeção Financeira'!$H$74),0))</f>
        <v/>
      </c>
      <c r="Q74" s="13">
        <f>IF('Projeção Financeira'!$M$74="","",IF('Projeção Financeira'!$M$74&gt;=0,"Positivo","Negativo"))</f>
        <v/>
      </c>
    </row>
    <row r="75">
      <c r="A75" s="3" t="n"/>
      <c r="B75" s="32" t="n"/>
      <c r="C75" s="17">
        <f>IF(OR('Projeção Financeira'!$B$75="",'Projeção Financeira'!$C$74=""),"",ROUND('Projeção Financeira'!$C$74*(1+'Premissas'!$B$9),0))</f>
        <v/>
      </c>
      <c r="D75" s="7" t="n"/>
      <c r="E75" s="18">
        <f>IF(OR('Projeção Financeira'!$C$75="",'Projeção Financeira'!$D$75=""),"",'Projeção Financeira'!$C$75*'Projeção Financeira'!$D$75)</f>
        <v/>
      </c>
      <c r="F75" s="18">
        <f>IF('Projeção Financeira'!$E$75="","",'Projeção Financeira'!$E$75*'Premissas'!$B$12)</f>
        <v/>
      </c>
      <c r="G75" s="18">
        <f>IF('Projeção Financeira'!$E$75="","",'Projeção Financeira'!$E$75-'Projeção Financeira'!$F$75)</f>
        <v/>
      </c>
      <c r="H75" s="7" t="n"/>
      <c r="I75" s="18">
        <f>IF(OR('Projeção Financeira'!$C$75="",'Projeção Financeira'!$H$75=""),"",'Projeção Financeira'!$C$75*'Projeção Financeira'!$H$75)</f>
        <v/>
      </c>
      <c r="J75" s="18">
        <f>IF('Projeção Financeira'!$B$75="","",'Premissas'!$B$11)</f>
        <v/>
      </c>
      <c r="K75" s="18">
        <f>IF('Projeção Financeira'!$B$75="","",0)</f>
        <v/>
      </c>
      <c r="L75" s="18">
        <f>IF(OR('Projeção Financeira'!$G$75="",'Projeção Financeira'!$I$75="",'Projeção Financeira'!$J$75=""),"",'Projeção Financeira'!$G$75-'Projeção Financeira'!$I$75-'Projeção Financeira'!$J$75)</f>
        <v/>
      </c>
      <c r="M75" s="18">
        <f>IF('Projeção Financeira'!$L$75="","",'Projeção Financeira'!$K$75+'Projeção Financeira'!$L$75)</f>
        <v/>
      </c>
      <c r="N75" s="18">
        <f>IF('Projeção Financeira'!$M$75="","",'Projeção Financeira'!$N$74+'Projeção Financeira'!$M$75)</f>
        <v/>
      </c>
      <c r="O75" s="19">
        <f>IF('Projeção Financeira'!$G$75="","",IFERROR('Projeção Financeira'!$M$75/'Projeção Financeira'!$G$75,0))</f>
        <v/>
      </c>
      <c r="P75" s="17">
        <f>IF(OR('Projeção Financeira'!$J$75="",'Projeção Financeira'!$D$75="",'Projeção Financeira'!$H$75=""),"",IFERROR('Projeção Financeira'!$J$75/('Projeção Financeira'!$D$75-'Projeção Financeira'!$H$75),0))</f>
        <v/>
      </c>
      <c r="Q75" s="8">
        <f>IF('Projeção Financeira'!$M$75="","",IF('Projeção Financeira'!$M$75&gt;=0,"Positivo","Negativo"))</f>
        <v/>
      </c>
    </row>
    <row r="76">
      <c r="A76" s="3" t="n"/>
      <c r="B76" s="32" t="n"/>
      <c r="C76" s="20">
        <f>IF(OR('Projeção Financeira'!$B$76="",'Projeção Financeira'!$C$75=""),"",ROUND('Projeção Financeira'!$C$75*(1+'Premissas'!$B$9),0))</f>
        <v/>
      </c>
      <c r="D76" s="7" t="n"/>
      <c r="E76" s="21">
        <f>IF(OR('Projeção Financeira'!$C$76="",'Projeção Financeira'!$D$76=""),"",'Projeção Financeira'!$C$76*'Projeção Financeira'!$D$76)</f>
        <v/>
      </c>
      <c r="F76" s="21">
        <f>IF('Projeção Financeira'!$E$76="","",'Projeção Financeira'!$E$76*'Premissas'!$B$12)</f>
        <v/>
      </c>
      <c r="G76" s="21">
        <f>IF('Projeção Financeira'!$E$76="","",'Projeção Financeira'!$E$76-'Projeção Financeira'!$F$76)</f>
        <v/>
      </c>
      <c r="H76" s="7" t="n"/>
      <c r="I76" s="21">
        <f>IF(OR('Projeção Financeira'!$C$76="",'Projeção Financeira'!$H$76=""),"",'Projeção Financeira'!$C$76*'Projeção Financeira'!$H$76)</f>
        <v/>
      </c>
      <c r="J76" s="21">
        <f>IF('Projeção Financeira'!$B$76="","",'Premissas'!$B$11)</f>
        <v/>
      </c>
      <c r="K76" s="21">
        <f>IF('Projeção Financeira'!$B$76="","",0)</f>
        <v/>
      </c>
      <c r="L76" s="21">
        <f>IF(OR('Projeção Financeira'!$G$76="",'Projeção Financeira'!$I$76="",'Projeção Financeira'!$J$76=""),"",'Projeção Financeira'!$G$76-'Projeção Financeira'!$I$76-'Projeção Financeira'!$J$76)</f>
        <v/>
      </c>
      <c r="M76" s="21">
        <f>IF('Projeção Financeira'!$L$76="","",'Projeção Financeira'!$K$76+'Projeção Financeira'!$L$76)</f>
        <v/>
      </c>
      <c r="N76" s="21">
        <f>IF('Projeção Financeira'!$M$76="","",'Projeção Financeira'!$N$75+'Projeção Financeira'!$M$76)</f>
        <v/>
      </c>
      <c r="O76" s="22">
        <f>IF('Projeção Financeira'!$G$76="","",IFERROR('Projeção Financeira'!$M$76/'Projeção Financeira'!$G$76,0))</f>
        <v/>
      </c>
      <c r="P76" s="20">
        <f>IF(OR('Projeção Financeira'!$J$76="",'Projeção Financeira'!$D$76="",'Projeção Financeira'!$H$76=""),"",IFERROR('Projeção Financeira'!$J$76/('Projeção Financeira'!$D$76-'Projeção Financeira'!$H$76),0))</f>
        <v/>
      </c>
      <c r="Q76" s="13">
        <f>IF('Projeção Financeira'!$M$76="","",IF('Projeção Financeira'!$M$76&gt;=0,"Positivo","Negativo"))</f>
        <v/>
      </c>
    </row>
    <row r="77">
      <c r="A77" s="3" t="n"/>
      <c r="B77" s="32" t="n"/>
      <c r="C77" s="17">
        <f>IF(OR('Projeção Financeira'!$B$77="",'Projeção Financeira'!$C$76=""),"",ROUND('Projeção Financeira'!$C$76*(1+'Premissas'!$B$9),0))</f>
        <v/>
      </c>
      <c r="D77" s="7" t="n"/>
      <c r="E77" s="18">
        <f>IF(OR('Projeção Financeira'!$C$77="",'Projeção Financeira'!$D$77=""),"",'Projeção Financeira'!$C$77*'Projeção Financeira'!$D$77)</f>
        <v/>
      </c>
      <c r="F77" s="18">
        <f>IF('Projeção Financeira'!$E$77="","",'Projeção Financeira'!$E$77*'Premissas'!$B$12)</f>
        <v/>
      </c>
      <c r="G77" s="18">
        <f>IF('Projeção Financeira'!$E$77="","",'Projeção Financeira'!$E$77-'Projeção Financeira'!$F$77)</f>
        <v/>
      </c>
      <c r="H77" s="7" t="n"/>
      <c r="I77" s="18">
        <f>IF(OR('Projeção Financeira'!$C$77="",'Projeção Financeira'!$H$77=""),"",'Projeção Financeira'!$C$77*'Projeção Financeira'!$H$77)</f>
        <v/>
      </c>
      <c r="J77" s="18">
        <f>IF('Projeção Financeira'!$B$77="","",'Premissas'!$B$11)</f>
        <v/>
      </c>
      <c r="K77" s="18">
        <f>IF('Projeção Financeira'!$B$77="","",0)</f>
        <v/>
      </c>
      <c r="L77" s="18">
        <f>IF(OR('Projeção Financeira'!$G$77="",'Projeção Financeira'!$I$77="",'Projeção Financeira'!$J$77=""),"",'Projeção Financeira'!$G$77-'Projeção Financeira'!$I$77-'Projeção Financeira'!$J$77)</f>
        <v/>
      </c>
      <c r="M77" s="18">
        <f>IF('Projeção Financeira'!$L$77="","",'Projeção Financeira'!$K$77+'Projeção Financeira'!$L$77)</f>
        <v/>
      </c>
      <c r="N77" s="18">
        <f>IF('Projeção Financeira'!$M$77="","",'Projeção Financeira'!$N$76+'Projeção Financeira'!$M$77)</f>
        <v/>
      </c>
      <c r="O77" s="19">
        <f>IF('Projeção Financeira'!$G$77="","",IFERROR('Projeção Financeira'!$M$77/'Projeção Financeira'!$G$77,0))</f>
        <v/>
      </c>
      <c r="P77" s="17">
        <f>IF(OR('Projeção Financeira'!$J$77="",'Projeção Financeira'!$D$77="",'Projeção Financeira'!$H$77=""),"",IFERROR('Projeção Financeira'!$J$77/('Projeção Financeira'!$D$77-'Projeção Financeira'!$H$77),0))</f>
        <v/>
      </c>
      <c r="Q77" s="8">
        <f>IF('Projeção Financeira'!$M$77="","",IF('Projeção Financeira'!$M$77&gt;=0,"Positivo","Negativo"))</f>
        <v/>
      </c>
    </row>
    <row r="78">
      <c r="A78" s="3" t="n"/>
      <c r="B78" s="32" t="n"/>
      <c r="C78" s="20">
        <f>IF(OR('Projeção Financeira'!$B$78="",'Projeção Financeira'!$C$77=""),"",ROUND('Projeção Financeira'!$C$77*(1+'Premissas'!$B$9),0))</f>
        <v/>
      </c>
      <c r="D78" s="7" t="n"/>
      <c r="E78" s="21">
        <f>IF(OR('Projeção Financeira'!$C$78="",'Projeção Financeira'!$D$78=""),"",'Projeção Financeira'!$C$78*'Projeção Financeira'!$D$78)</f>
        <v/>
      </c>
      <c r="F78" s="21">
        <f>IF('Projeção Financeira'!$E$78="","",'Projeção Financeira'!$E$78*'Premissas'!$B$12)</f>
        <v/>
      </c>
      <c r="G78" s="21">
        <f>IF('Projeção Financeira'!$E$78="","",'Projeção Financeira'!$E$78-'Projeção Financeira'!$F$78)</f>
        <v/>
      </c>
      <c r="H78" s="7" t="n"/>
      <c r="I78" s="21">
        <f>IF(OR('Projeção Financeira'!$C$78="",'Projeção Financeira'!$H$78=""),"",'Projeção Financeira'!$C$78*'Projeção Financeira'!$H$78)</f>
        <v/>
      </c>
      <c r="J78" s="21">
        <f>IF('Projeção Financeira'!$B$78="","",'Premissas'!$B$11)</f>
        <v/>
      </c>
      <c r="K78" s="21">
        <f>IF('Projeção Financeira'!$B$78="","",0)</f>
        <v/>
      </c>
      <c r="L78" s="21">
        <f>IF(OR('Projeção Financeira'!$G$78="",'Projeção Financeira'!$I$78="",'Projeção Financeira'!$J$78=""),"",'Projeção Financeira'!$G$78-'Projeção Financeira'!$I$78-'Projeção Financeira'!$J$78)</f>
        <v/>
      </c>
      <c r="M78" s="21">
        <f>IF('Projeção Financeira'!$L$78="","",'Projeção Financeira'!$K$78+'Projeção Financeira'!$L$78)</f>
        <v/>
      </c>
      <c r="N78" s="21">
        <f>IF('Projeção Financeira'!$M$78="","",'Projeção Financeira'!$N$77+'Projeção Financeira'!$M$78)</f>
        <v/>
      </c>
      <c r="O78" s="22">
        <f>IF('Projeção Financeira'!$G$78="","",IFERROR('Projeção Financeira'!$M$78/'Projeção Financeira'!$G$78,0))</f>
        <v/>
      </c>
      <c r="P78" s="20">
        <f>IF(OR('Projeção Financeira'!$J$78="",'Projeção Financeira'!$D$78="",'Projeção Financeira'!$H$78=""),"",IFERROR('Projeção Financeira'!$J$78/('Projeção Financeira'!$D$78-'Projeção Financeira'!$H$78),0))</f>
        <v/>
      </c>
      <c r="Q78" s="13">
        <f>IF('Projeção Financeira'!$M$78="","",IF('Projeção Financeira'!$M$78&gt;=0,"Positivo","Negativo"))</f>
        <v/>
      </c>
    </row>
    <row r="79">
      <c r="A79" s="3" t="n"/>
      <c r="B79" s="32" t="n"/>
      <c r="C79" s="17">
        <f>IF(OR('Projeção Financeira'!$B$79="",'Projeção Financeira'!$C$78=""),"",ROUND('Projeção Financeira'!$C$78*(1+'Premissas'!$B$9),0))</f>
        <v/>
      </c>
      <c r="D79" s="7" t="n"/>
      <c r="E79" s="18">
        <f>IF(OR('Projeção Financeira'!$C$79="",'Projeção Financeira'!$D$79=""),"",'Projeção Financeira'!$C$79*'Projeção Financeira'!$D$79)</f>
        <v/>
      </c>
      <c r="F79" s="18">
        <f>IF('Projeção Financeira'!$E$79="","",'Projeção Financeira'!$E$79*'Premissas'!$B$12)</f>
        <v/>
      </c>
      <c r="G79" s="18">
        <f>IF('Projeção Financeira'!$E$79="","",'Projeção Financeira'!$E$79-'Projeção Financeira'!$F$79)</f>
        <v/>
      </c>
      <c r="H79" s="7" t="n"/>
      <c r="I79" s="18">
        <f>IF(OR('Projeção Financeira'!$C$79="",'Projeção Financeira'!$H$79=""),"",'Projeção Financeira'!$C$79*'Projeção Financeira'!$H$79)</f>
        <v/>
      </c>
      <c r="J79" s="18">
        <f>IF('Projeção Financeira'!$B$79="","",'Premissas'!$B$11)</f>
        <v/>
      </c>
      <c r="K79" s="18">
        <f>IF('Projeção Financeira'!$B$79="","",0)</f>
        <v/>
      </c>
      <c r="L79" s="18">
        <f>IF(OR('Projeção Financeira'!$G$79="",'Projeção Financeira'!$I$79="",'Projeção Financeira'!$J$79=""),"",'Projeção Financeira'!$G$79-'Projeção Financeira'!$I$79-'Projeção Financeira'!$J$79)</f>
        <v/>
      </c>
      <c r="M79" s="18">
        <f>IF('Projeção Financeira'!$L$79="","",'Projeção Financeira'!$K$79+'Projeção Financeira'!$L$79)</f>
        <v/>
      </c>
      <c r="N79" s="18">
        <f>IF('Projeção Financeira'!$M$79="","",'Projeção Financeira'!$N$78+'Projeção Financeira'!$M$79)</f>
        <v/>
      </c>
      <c r="O79" s="19">
        <f>IF('Projeção Financeira'!$G$79="","",IFERROR('Projeção Financeira'!$M$79/'Projeção Financeira'!$G$79,0))</f>
        <v/>
      </c>
      <c r="P79" s="17">
        <f>IF(OR('Projeção Financeira'!$J$79="",'Projeção Financeira'!$D$79="",'Projeção Financeira'!$H$79=""),"",IFERROR('Projeção Financeira'!$J$79/('Projeção Financeira'!$D$79-'Projeção Financeira'!$H$79),0))</f>
        <v/>
      </c>
      <c r="Q79" s="8">
        <f>IF('Projeção Financeira'!$M$79="","",IF('Projeção Financeira'!$M$79&gt;=0,"Positivo","Negativo"))</f>
        <v/>
      </c>
    </row>
    <row r="80">
      <c r="A80" s="3" t="n"/>
      <c r="B80" s="32" t="n"/>
      <c r="C80" s="20">
        <f>IF(OR('Projeção Financeira'!$B$80="",'Projeção Financeira'!$C$79=""),"",ROUND('Projeção Financeira'!$C$79*(1+'Premissas'!$B$9),0))</f>
        <v/>
      </c>
      <c r="D80" s="7" t="n"/>
      <c r="E80" s="21">
        <f>IF(OR('Projeção Financeira'!$C$80="",'Projeção Financeira'!$D$80=""),"",'Projeção Financeira'!$C$80*'Projeção Financeira'!$D$80)</f>
        <v/>
      </c>
      <c r="F80" s="21">
        <f>IF('Projeção Financeira'!$E$80="","",'Projeção Financeira'!$E$80*'Premissas'!$B$12)</f>
        <v/>
      </c>
      <c r="G80" s="21">
        <f>IF('Projeção Financeira'!$E$80="","",'Projeção Financeira'!$E$80-'Projeção Financeira'!$F$80)</f>
        <v/>
      </c>
      <c r="H80" s="7" t="n"/>
      <c r="I80" s="21">
        <f>IF(OR('Projeção Financeira'!$C$80="",'Projeção Financeira'!$H$80=""),"",'Projeção Financeira'!$C$80*'Projeção Financeira'!$H$80)</f>
        <v/>
      </c>
      <c r="J80" s="21">
        <f>IF('Projeção Financeira'!$B$80="","",'Premissas'!$B$11)</f>
        <v/>
      </c>
      <c r="K80" s="21">
        <f>IF('Projeção Financeira'!$B$80="","",0)</f>
        <v/>
      </c>
      <c r="L80" s="21">
        <f>IF(OR('Projeção Financeira'!$G$80="",'Projeção Financeira'!$I$80="",'Projeção Financeira'!$J$80=""),"",'Projeção Financeira'!$G$80-'Projeção Financeira'!$I$80-'Projeção Financeira'!$J$80)</f>
        <v/>
      </c>
      <c r="M80" s="21">
        <f>IF('Projeção Financeira'!$L$80="","",'Projeção Financeira'!$K$80+'Projeção Financeira'!$L$80)</f>
        <v/>
      </c>
      <c r="N80" s="21">
        <f>IF('Projeção Financeira'!$M$80="","",'Projeção Financeira'!$N$79+'Projeção Financeira'!$M$80)</f>
        <v/>
      </c>
      <c r="O80" s="22">
        <f>IF('Projeção Financeira'!$G$80="","",IFERROR('Projeção Financeira'!$M$80/'Projeção Financeira'!$G$80,0))</f>
        <v/>
      </c>
      <c r="P80" s="20">
        <f>IF(OR('Projeção Financeira'!$J$80="",'Projeção Financeira'!$D$80="",'Projeção Financeira'!$H$80=""),"",IFERROR('Projeção Financeira'!$J$80/('Projeção Financeira'!$D$80-'Projeção Financeira'!$H$80),0))</f>
        <v/>
      </c>
      <c r="Q80" s="13">
        <f>IF('Projeção Financeira'!$M$80="","",IF('Projeção Financeira'!$M$80&gt;=0,"Positivo","Negativo"))</f>
        <v/>
      </c>
    </row>
    <row r="81">
      <c r="A81" s="3" t="n"/>
      <c r="B81" s="32" t="n"/>
      <c r="C81" s="17">
        <f>IF(OR('Projeção Financeira'!$B$81="",'Projeção Financeira'!$C$80=""),"",ROUND('Projeção Financeira'!$C$80*(1+'Premissas'!$B$9),0))</f>
        <v/>
      </c>
      <c r="D81" s="7" t="n"/>
      <c r="E81" s="18">
        <f>IF(OR('Projeção Financeira'!$C$81="",'Projeção Financeira'!$D$81=""),"",'Projeção Financeira'!$C$81*'Projeção Financeira'!$D$81)</f>
        <v/>
      </c>
      <c r="F81" s="18">
        <f>IF('Projeção Financeira'!$E$81="","",'Projeção Financeira'!$E$81*'Premissas'!$B$12)</f>
        <v/>
      </c>
      <c r="G81" s="18">
        <f>IF('Projeção Financeira'!$E$81="","",'Projeção Financeira'!$E$81-'Projeção Financeira'!$F$81)</f>
        <v/>
      </c>
      <c r="H81" s="7" t="n"/>
      <c r="I81" s="18">
        <f>IF(OR('Projeção Financeira'!$C$81="",'Projeção Financeira'!$H$81=""),"",'Projeção Financeira'!$C$81*'Projeção Financeira'!$H$81)</f>
        <v/>
      </c>
      <c r="J81" s="18">
        <f>IF('Projeção Financeira'!$B$81="","",'Premissas'!$B$11)</f>
        <v/>
      </c>
      <c r="K81" s="18">
        <f>IF('Projeção Financeira'!$B$81="","",0)</f>
        <v/>
      </c>
      <c r="L81" s="18">
        <f>IF(OR('Projeção Financeira'!$G$81="",'Projeção Financeira'!$I$81="",'Projeção Financeira'!$J$81=""),"",'Projeção Financeira'!$G$81-'Projeção Financeira'!$I$81-'Projeção Financeira'!$J$81)</f>
        <v/>
      </c>
      <c r="M81" s="18">
        <f>IF('Projeção Financeira'!$L$81="","",'Projeção Financeira'!$K$81+'Projeção Financeira'!$L$81)</f>
        <v/>
      </c>
      <c r="N81" s="18">
        <f>IF('Projeção Financeira'!$M$81="","",'Projeção Financeira'!$N$80+'Projeção Financeira'!$M$81)</f>
        <v/>
      </c>
      <c r="O81" s="19">
        <f>IF('Projeção Financeira'!$G$81="","",IFERROR('Projeção Financeira'!$M$81/'Projeção Financeira'!$G$81,0))</f>
        <v/>
      </c>
      <c r="P81" s="17">
        <f>IF(OR('Projeção Financeira'!$J$81="",'Projeção Financeira'!$D$81="",'Projeção Financeira'!$H$81=""),"",IFERROR('Projeção Financeira'!$J$81/('Projeção Financeira'!$D$81-'Projeção Financeira'!$H$81),0))</f>
        <v/>
      </c>
      <c r="Q81" s="8">
        <f>IF('Projeção Financeira'!$M$81="","",IF('Projeção Financeira'!$M$81&gt;=0,"Positivo","Negativo"))</f>
        <v/>
      </c>
    </row>
    <row r="82">
      <c r="A82" s="3" t="n"/>
      <c r="B82" s="32" t="n"/>
      <c r="C82" s="20">
        <f>IF(OR('Projeção Financeira'!$B$82="",'Projeção Financeira'!$C$81=""),"",ROUND('Projeção Financeira'!$C$81*(1+'Premissas'!$B$9),0))</f>
        <v/>
      </c>
      <c r="D82" s="7" t="n"/>
      <c r="E82" s="21">
        <f>IF(OR('Projeção Financeira'!$C$82="",'Projeção Financeira'!$D$82=""),"",'Projeção Financeira'!$C$82*'Projeção Financeira'!$D$82)</f>
        <v/>
      </c>
      <c r="F82" s="21">
        <f>IF('Projeção Financeira'!$E$82="","",'Projeção Financeira'!$E$82*'Premissas'!$B$12)</f>
        <v/>
      </c>
      <c r="G82" s="21">
        <f>IF('Projeção Financeira'!$E$82="","",'Projeção Financeira'!$E$82-'Projeção Financeira'!$F$82)</f>
        <v/>
      </c>
      <c r="H82" s="7" t="n"/>
      <c r="I82" s="21">
        <f>IF(OR('Projeção Financeira'!$C$82="",'Projeção Financeira'!$H$82=""),"",'Projeção Financeira'!$C$82*'Projeção Financeira'!$H$82)</f>
        <v/>
      </c>
      <c r="J82" s="21">
        <f>IF('Projeção Financeira'!$B$82="","",'Premissas'!$B$11)</f>
        <v/>
      </c>
      <c r="K82" s="21">
        <f>IF('Projeção Financeira'!$B$82="","",0)</f>
        <v/>
      </c>
      <c r="L82" s="21">
        <f>IF(OR('Projeção Financeira'!$G$82="",'Projeção Financeira'!$I$82="",'Projeção Financeira'!$J$82=""),"",'Projeção Financeira'!$G$82-'Projeção Financeira'!$I$82-'Projeção Financeira'!$J$82)</f>
        <v/>
      </c>
      <c r="M82" s="21">
        <f>IF('Projeção Financeira'!$L$82="","",'Projeção Financeira'!$K$82+'Projeção Financeira'!$L$82)</f>
        <v/>
      </c>
      <c r="N82" s="21">
        <f>IF('Projeção Financeira'!$M$82="","",'Projeção Financeira'!$N$81+'Projeção Financeira'!$M$82)</f>
        <v/>
      </c>
      <c r="O82" s="22">
        <f>IF('Projeção Financeira'!$G$82="","",IFERROR('Projeção Financeira'!$M$82/'Projeção Financeira'!$G$82,0))</f>
        <v/>
      </c>
      <c r="P82" s="20">
        <f>IF(OR('Projeção Financeira'!$J$82="",'Projeção Financeira'!$D$82="",'Projeção Financeira'!$H$82=""),"",IFERROR('Projeção Financeira'!$J$82/('Projeção Financeira'!$D$82-'Projeção Financeira'!$H$82),0))</f>
        <v/>
      </c>
      <c r="Q82" s="13">
        <f>IF('Projeção Financeira'!$M$82="","",IF('Projeção Financeira'!$M$82&gt;=0,"Positivo","Negativo"))</f>
        <v/>
      </c>
    </row>
    <row r="83">
      <c r="A83" s="3" t="n"/>
      <c r="B83" s="32" t="n"/>
      <c r="C83" s="17">
        <f>IF(OR('Projeção Financeira'!$B$83="",'Projeção Financeira'!$C$82=""),"",ROUND('Projeção Financeira'!$C$82*(1+'Premissas'!$B$9),0))</f>
        <v/>
      </c>
      <c r="D83" s="7" t="n"/>
      <c r="E83" s="18">
        <f>IF(OR('Projeção Financeira'!$C$83="",'Projeção Financeira'!$D$83=""),"",'Projeção Financeira'!$C$83*'Projeção Financeira'!$D$83)</f>
        <v/>
      </c>
      <c r="F83" s="18">
        <f>IF('Projeção Financeira'!$E$83="","",'Projeção Financeira'!$E$83*'Premissas'!$B$12)</f>
        <v/>
      </c>
      <c r="G83" s="18">
        <f>IF('Projeção Financeira'!$E$83="","",'Projeção Financeira'!$E$83-'Projeção Financeira'!$F$83)</f>
        <v/>
      </c>
      <c r="H83" s="7" t="n"/>
      <c r="I83" s="18">
        <f>IF(OR('Projeção Financeira'!$C$83="",'Projeção Financeira'!$H$83=""),"",'Projeção Financeira'!$C$83*'Projeção Financeira'!$H$83)</f>
        <v/>
      </c>
      <c r="J83" s="18">
        <f>IF('Projeção Financeira'!$B$83="","",'Premissas'!$B$11)</f>
        <v/>
      </c>
      <c r="K83" s="18">
        <f>IF('Projeção Financeira'!$B$83="","",0)</f>
        <v/>
      </c>
      <c r="L83" s="18">
        <f>IF(OR('Projeção Financeira'!$G$83="",'Projeção Financeira'!$I$83="",'Projeção Financeira'!$J$83=""),"",'Projeção Financeira'!$G$83-'Projeção Financeira'!$I$83-'Projeção Financeira'!$J$83)</f>
        <v/>
      </c>
      <c r="M83" s="18">
        <f>IF('Projeção Financeira'!$L$83="","",'Projeção Financeira'!$K$83+'Projeção Financeira'!$L$83)</f>
        <v/>
      </c>
      <c r="N83" s="18">
        <f>IF('Projeção Financeira'!$M$83="","",'Projeção Financeira'!$N$82+'Projeção Financeira'!$M$83)</f>
        <v/>
      </c>
      <c r="O83" s="19">
        <f>IF('Projeção Financeira'!$G$83="","",IFERROR('Projeção Financeira'!$M$83/'Projeção Financeira'!$G$83,0))</f>
        <v/>
      </c>
      <c r="P83" s="17">
        <f>IF(OR('Projeção Financeira'!$J$83="",'Projeção Financeira'!$D$83="",'Projeção Financeira'!$H$83=""),"",IFERROR('Projeção Financeira'!$J$83/('Projeção Financeira'!$D$83-'Projeção Financeira'!$H$83),0))</f>
        <v/>
      </c>
      <c r="Q83" s="8">
        <f>IF('Projeção Financeira'!$M$83="","",IF('Projeção Financeira'!$M$83&gt;=0,"Positivo","Negativo"))</f>
        <v/>
      </c>
    </row>
    <row r="84">
      <c r="A84" s="3" t="n"/>
      <c r="B84" s="32" t="n"/>
      <c r="C84" s="20">
        <f>IF(OR('Projeção Financeira'!$B$84="",'Projeção Financeira'!$C$83=""),"",ROUND('Projeção Financeira'!$C$83*(1+'Premissas'!$B$9),0))</f>
        <v/>
      </c>
      <c r="D84" s="7" t="n"/>
      <c r="E84" s="21">
        <f>IF(OR('Projeção Financeira'!$C$84="",'Projeção Financeira'!$D$84=""),"",'Projeção Financeira'!$C$84*'Projeção Financeira'!$D$84)</f>
        <v/>
      </c>
      <c r="F84" s="21">
        <f>IF('Projeção Financeira'!$E$84="","",'Projeção Financeira'!$E$84*'Premissas'!$B$12)</f>
        <v/>
      </c>
      <c r="G84" s="21">
        <f>IF('Projeção Financeira'!$E$84="","",'Projeção Financeira'!$E$84-'Projeção Financeira'!$F$84)</f>
        <v/>
      </c>
      <c r="H84" s="7" t="n"/>
      <c r="I84" s="21">
        <f>IF(OR('Projeção Financeira'!$C$84="",'Projeção Financeira'!$H$84=""),"",'Projeção Financeira'!$C$84*'Projeção Financeira'!$H$84)</f>
        <v/>
      </c>
      <c r="J84" s="21">
        <f>IF('Projeção Financeira'!$B$84="","",'Premissas'!$B$11)</f>
        <v/>
      </c>
      <c r="K84" s="21">
        <f>IF('Projeção Financeira'!$B$84="","",0)</f>
        <v/>
      </c>
      <c r="L84" s="21">
        <f>IF(OR('Projeção Financeira'!$G$84="",'Projeção Financeira'!$I$84="",'Projeção Financeira'!$J$84=""),"",'Projeção Financeira'!$G$84-'Projeção Financeira'!$I$84-'Projeção Financeira'!$J$84)</f>
        <v/>
      </c>
      <c r="M84" s="21">
        <f>IF('Projeção Financeira'!$L$84="","",'Projeção Financeira'!$K$84+'Projeção Financeira'!$L$84)</f>
        <v/>
      </c>
      <c r="N84" s="21">
        <f>IF('Projeção Financeira'!$M$84="","",'Projeção Financeira'!$N$83+'Projeção Financeira'!$M$84)</f>
        <v/>
      </c>
      <c r="O84" s="22">
        <f>IF('Projeção Financeira'!$G$84="","",IFERROR('Projeção Financeira'!$M$84/'Projeção Financeira'!$G$84,0))</f>
        <v/>
      </c>
      <c r="P84" s="20">
        <f>IF(OR('Projeção Financeira'!$J$84="",'Projeção Financeira'!$D$84="",'Projeção Financeira'!$H$84=""),"",IFERROR('Projeção Financeira'!$J$84/('Projeção Financeira'!$D$84-'Projeção Financeira'!$H$84),0))</f>
        <v/>
      </c>
      <c r="Q84" s="13">
        <f>IF('Projeção Financeira'!$M$84="","",IF('Projeção Financeira'!$M$84&gt;=0,"Positivo","Negativo"))</f>
        <v/>
      </c>
    </row>
    <row r="85">
      <c r="A85" s="3" t="n"/>
      <c r="B85" s="32" t="n"/>
      <c r="C85" s="17">
        <f>IF(OR('Projeção Financeira'!$B$85="",'Projeção Financeira'!$C$84=""),"",ROUND('Projeção Financeira'!$C$84*(1+'Premissas'!$B$9),0))</f>
        <v/>
      </c>
      <c r="D85" s="7" t="n"/>
      <c r="E85" s="18">
        <f>IF(OR('Projeção Financeira'!$C$85="",'Projeção Financeira'!$D$85=""),"",'Projeção Financeira'!$C$85*'Projeção Financeira'!$D$85)</f>
        <v/>
      </c>
      <c r="F85" s="18">
        <f>IF('Projeção Financeira'!$E$85="","",'Projeção Financeira'!$E$85*'Premissas'!$B$12)</f>
        <v/>
      </c>
      <c r="G85" s="18">
        <f>IF('Projeção Financeira'!$E$85="","",'Projeção Financeira'!$E$85-'Projeção Financeira'!$F$85)</f>
        <v/>
      </c>
      <c r="H85" s="7" t="n"/>
      <c r="I85" s="18">
        <f>IF(OR('Projeção Financeira'!$C$85="",'Projeção Financeira'!$H$85=""),"",'Projeção Financeira'!$C$85*'Projeção Financeira'!$H$85)</f>
        <v/>
      </c>
      <c r="J85" s="18">
        <f>IF('Projeção Financeira'!$B$85="","",'Premissas'!$B$11)</f>
        <v/>
      </c>
      <c r="K85" s="18">
        <f>IF('Projeção Financeira'!$B$85="","",0)</f>
        <v/>
      </c>
      <c r="L85" s="18">
        <f>IF(OR('Projeção Financeira'!$G$85="",'Projeção Financeira'!$I$85="",'Projeção Financeira'!$J$85=""),"",'Projeção Financeira'!$G$85-'Projeção Financeira'!$I$85-'Projeção Financeira'!$J$85)</f>
        <v/>
      </c>
      <c r="M85" s="18">
        <f>IF('Projeção Financeira'!$L$85="","",'Projeção Financeira'!$K$85+'Projeção Financeira'!$L$85)</f>
        <v/>
      </c>
      <c r="N85" s="18">
        <f>IF('Projeção Financeira'!$M$85="","",'Projeção Financeira'!$N$84+'Projeção Financeira'!$M$85)</f>
        <v/>
      </c>
      <c r="O85" s="19">
        <f>IF('Projeção Financeira'!$G$85="","",IFERROR('Projeção Financeira'!$M$85/'Projeção Financeira'!$G$85,0))</f>
        <v/>
      </c>
      <c r="P85" s="17">
        <f>IF(OR('Projeção Financeira'!$J$85="",'Projeção Financeira'!$D$85="",'Projeção Financeira'!$H$85=""),"",IFERROR('Projeção Financeira'!$J$85/('Projeção Financeira'!$D$85-'Projeção Financeira'!$H$85),0))</f>
        <v/>
      </c>
      <c r="Q85" s="8">
        <f>IF('Projeção Financeira'!$M$85="","",IF('Projeção Financeira'!$M$85&gt;=0,"Positivo","Negativo"))</f>
        <v/>
      </c>
    </row>
    <row r="86">
      <c r="A86" s="3" t="n"/>
      <c r="B86" s="32" t="n"/>
      <c r="C86" s="20">
        <f>IF(OR('Projeção Financeira'!$B$86="",'Projeção Financeira'!$C$85=""),"",ROUND('Projeção Financeira'!$C$85*(1+'Premissas'!$B$9),0))</f>
        <v/>
      </c>
      <c r="D86" s="7" t="n"/>
      <c r="E86" s="21">
        <f>IF(OR('Projeção Financeira'!$C$86="",'Projeção Financeira'!$D$86=""),"",'Projeção Financeira'!$C$86*'Projeção Financeira'!$D$86)</f>
        <v/>
      </c>
      <c r="F86" s="21">
        <f>IF('Projeção Financeira'!$E$86="","",'Projeção Financeira'!$E$86*'Premissas'!$B$12)</f>
        <v/>
      </c>
      <c r="G86" s="21">
        <f>IF('Projeção Financeira'!$E$86="","",'Projeção Financeira'!$E$86-'Projeção Financeira'!$F$86)</f>
        <v/>
      </c>
      <c r="H86" s="7" t="n"/>
      <c r="I86" s="21">
        <f>IF(OR('Projeção Financeira'!$C$86="",'Projeção Financeira'!$H$86=""),"",'Projeção Financeira'!$C$86*'Projeção Financeira'!$H$86)</f>
        <v/>
      </c>
      <c r="J86" s="21">
        <f>IF('Projeção Financeira'!$B$86="","",'Premissas'!$B$11)</f>
        <v/>
      </c>
      <c r="K86" s="21">
        <f>IF('Projeção Financeira'!$B$86="","",0)</f>
        <v/>
      </c>
      <c r="L86" s="21">
        <f>IF(OR('Projeção Financeira'!$G$86="",'Projeção Financeira'!$I$86="",'Projeção Financeira'!$J$86=""),"",'Projeção Financeira'!$G$86-'Projeção Financeira'!$I$86-'Projeção Financeira'!$J$86)</f>
        <v/>
      </c>
      <c r="M86" s="21">
        <f>IF('Projeção Financeira'!$L$86="","",'Projeção Financeira'!$K$86+'Projeção Financeira'!$L$86)</f>
        <v/>
      </c>
      <c r="N86" s="21">
        <f>IF('Projeção Financeira'!$M$86="","",'Projeção Financeira'!$N$85+'Projeção Financeira'!$M$86)</f>
        <v/>
      </c>
      <c r="O86" s="22">
        <f>IF('Projeção Financeira'!$G$86="","",IFERROR('Projeção Financeira'!$M$86/'Projeção Financeira'!$G$86,0))</f>
        <v/>
      </c>
      <c r="P86" s="20">
        <f>IF(OR('Projeção Financeira'!$J$86="",'Projeção Financeira'!$D$86="",'Projeção Financeira'!$H$86=""),"",IFERROR('Projeção Financeira'!$J$86/('Projeção Financeira'!$D$86-'Projeção Financeira'!$H$86),0))</f>
        <v/>
      </c>
      <c r="Q86" s="13">
        <f>IF('Projeção Financeira'!$M$86="","",IF('Projeção Financeira'!$M$86&gt;=0,"Positivo","Negativo"))</f>
        <v/>
      </c>
    </row>
    <row r="87">
      <c r="A87" s="3" t="n"/>
      <c r="B87" s="32" t="n"/>
      <c r="C87" s="17">
        <f>IF(OR('Projeção Financeira'!$B$87="",'Projeção Financeira'!$C$86=""),"",ROUND('Projeção Financeira'!$C$86*(1+'Premissas'!$B$9),0))</f>
        <v/>
      </c>
      <c r="D87" s="7" t="n"/>
      <c r="E87" s="18">
        <f>IF(OR('Projeção Financeira'!$C$87="",'Projeção Financeira'!$D$87=""),"",'Projeção Financeira'!$C$87*'Projeção Financeira'!$D$87)</f>
        <v/>
      </c>
      <c r="F87" s="18">
        <f>IF('Projeção Financeira'!$E$87="","",'Projeção Financeira'!$E$87*'Premissas'!$B$12)</f>
        <v/>
      </c>
      <c r="G87" s="18">
        <f>IF('Projeção Financeira'!$E$87="","",'Projeção Financeira'!$E$87-'Projeção Financeira'!$F$87)</f>
        <v/>
      </c>
      <c r="H87" s="7" t="n"/>
      <c r="I87" s="18">
        <f>IF(OR('Projeção Financeira'!$C$87="",'Projeção Financeira'!$H$87=""),"",'Projeção Financeira'!$C$87*'Projeção Financeira'!$H$87)</f>
        <v/>
      </c>
      <c r="J87" s="18">
        <f>IF('Projeção Financeira'!$B$87="","",'Premissas'!$B$11)</f>
        <v/>
      </c>
      <c r="K87" s="18">
        <f>IF('Projeção Financeira'!$B$87="","",0)</f>
        <v/>
      </c>
      <c r="L87" s="18">
        <f>IF(OR('Projeção Financeira'!$G$87="",'Projeção Financeira'!$I$87="",'Projeção Financeira'!$J$87=""),"",'Projeção Financeira'!$G$87-'Projeção Financeira'!$I$87-'Projeção Financeira'!$J$87)</f>
        <v/>
      </c>
      <c r="M87" s="18">
        <f>IF('Projeção Financeira'!$L$87="","",'Projeção Financeira'!$K$87+'Projeção Financeira'!$L$87)</f>
        <v/>
      </c>
      <c r="N87" s="18">
        <f>IF('Projeção Financeira'!$M$87="","",'Projeção Financeira'!$N$86+'Projeção Financeira'!$M$87)</f>
        <v/>
      </c>
      <c r="O87" s="19">
        <f>IF('Projeção Financeira'!$G$87="","",IFERROR('Projeção Financeira'!$M$87/'Projeção Financeira'!$G$87,0))</f>
        <v/>
      </c>
      <c r="P87" s="17">
        <f>IF(OR('Projeção Financeira'!$J$87="",'Projeção Financeira'!$D$87="",'Projeção Financeira'!$H$87=""),"",IFERROR('Projeção Financeira'!$J$87/('Projeção Financeira'!$D$87-'Projeção Financeira'!$H$87),0))</f>
        <v/>
      </c>
      <c r="Q87" s="8">
        <f>IF('Projeção Financeira'!$M$87="","",IF('Projeção Financeira'!$M$87&gt;=0,"Positivo","Negativo"))</f>
        <v/>
      </c>
    </row>
    <row r="88">
      <c r="A88" s="3" t="n"/>
      <c r="B88" s="32" t="n"/>
      <c r="C88" s="20">
        <f>IF(OR('Projeção Financeira'!$B$88="",'Projeção Financeira'!$C$87=""),"",ROUND('Projeção Financeira'!$C$87*(1+'Premissas'!$B$9),0))</f>
        <v/>
      </c>
      <c r="D88" s="7" t="n"/>
      <c r="E88" s="21">
        <f>IF(OR('Projeção Financeira'!$C$88="",'Projeção Financeira'!$D$88=""),"",'Projeção Financeira'!$C$88*'Projeção Financeira'!$D$88)</f>
        <v/>
      </c>
      <c r="F88" s="21">
        <f>IF('Projeção Financeira'!$E$88="","",'Projeção Financeira'!$E$88*'Premissas'!$B$12)</f>
        <v/>
      </c>
      <c r="G88" s="21">
        <f>IF('Projeção Financeira'!$E$88="","",'Projeção Financeira'!$E$88-'Projeção Financeira'!$F$88)</f>
        <v/>
      </c>
      <c r="H88" s="7" t="n"/>
      <c r="I88" s="21">
        <f>IF(OR('Projeção Financeira'!$C$88="",'Projeção Financeira'!$H$88=""),"",'Projeção Financeira'!$C$88*'Projeção Financeira'!$H$88)</f>
        <v/>
      </c>
      <c r="J88" s="21">
        <f>IF('Projeção Financeira'!$B$88="","",'Premissas'!$B$11)</f>
        <v/>
      </c>
      <c r="K88" s="21">
        <f>IF('Projeção Financeira'!$B$88="","",0)</f>
        <v/>
      </c>
      <c r="L88" s="21">
        <f>IF(OR('Projeção Financeira'!$G$88="",'Projeção Financeira'!$I$88="",'Projeção Financeira'!$J$88=""),"",'Projeção Financeira'!$G$88-'Projeção Financeira'!$I$88-'Projeção Financeira'!$J$88)</f>
        <v/>
      </c>
      <c r="M88" s="21">
        <f>IF('Projeção Financeira'!$L$88="","",'Projeção Financeira'!$K$88+'Projeção Financeira'!$L$88)</f>
        <v/>
      </c>
      <c r="N88" s="21">
        <f>IF('Projeção Financeira'!$M$88="","",'Projeção Financeira'!$N$87+'Projeção Financeira'!$M$88)</f>
        <v/>
      </c>
      <c r="O88" s="22">
        <f>IF('Projeção Financeira'!$G$88="","",IFERROR('Projeção Financeira'!$M$88/'Projeção Financeira'!$G$88,0))</f>
        <v/>
      </c>
      <c r="P88" s="20">
        <f>IF(OR('Projeção Financeira'!$J$88="",'Projeção Financeira'!$D$88="",'Projeção Financeira'!$H$88=""),"",IFERROR('Projeção Financeira'!$J$88/('Projeção Financeira'!$D$88-'Projeção Financeira'!$H$88),0))</f>
        <v/>
      </c>
      <c r="Q88" s="13">
        <f>IF('Projeção Financeira'!$M$88="","",IF('Projeção Financeira'!$M$88&gt;=0,"Positivo","Negativo"))</f>
        <v/>
      </c>
    </row>
    <row r="89">
      <c r="A89" s="3" t="n"/>
      <c r="B89" s="32" t="n"/>
      <c r="C89" s="17">
        <f>IF(OR('Projeção Financeira'!$B$89="",'Projeção Financeira'!$C$88=""),"",ROUND('Projeção Financeira'!$C$88*(1+'Premissas'!$B$9),0))</f>
        <v/>
      </c>
      <c r="D89" s="7" t="n"/>
      <c r="E89" s="18">
        <f>IF(OR('Projeção Financeira'!$C$89="",'Projeção Financeira'!$D$89=""),"",'Projeção Financeira'!$C$89*'Projeção Financeira'!$D$89)</f>
        <v/>
      </c>
      <c r="F89" s="18">
        <f>IF('Projeção Financeira'!$E$89="","",'Projeção Financeira'!$E$89*'Premissas'!$B$12)</f>
        <v/>
      </c>
      <c r="G89" s="18">
        <f>IF('Projeção Financeira'!$E$89="","",'Projeção Financeira'!$E$89-'Projeção Financeira'!$F$89)</f>
        <v/>
      </c>
      <c r="H89" s="7" t="n"/>
      <c r="I89" s="18">
        <f>IF(OR('Projeção Financeira'!$C$89="",'Projeção Financeira'!$H$89=""),"",'Projeção Financeira'!$C$89*'Projeção Financeira'!$H$89)</f>
        <v/>
      </c>
      <c r="J89" s="18">
        <f>IF('Projeção Financeira'!$B$89="","",'Premissas'!$B$11)</f>
        <v/>
      </c>
      <c r="K89" s="18">
        <f>IF('Projeção Financeira'!$B$89="","",0)</f>
        <v/>
      </c>
      <c r="L89" s="18">
        <f>IF(OR('Projeção Financeira'!$G$89="",'Projeção Financeira'!$I$89="",'Projeção Financeira'!$J$89=""),"",'Projeção Financeira'!$G$89-'Projeção Financeira'!$I$89-'Projeção Financeira'!$J$89)</f>
        <v/>
      </c>
      <c r="M89" s="18">
        <f>IF('Projeção Financeira'!$L$89="","",'Projeção Financeira'!$K$89+'Projeção Financeira'!$L$89)</f>
        <v/>
      </c>
      <c r="N89" s="18">
        <f>IF('Projeção Financeira'!$M$89="","",'Projeção Financeira'!$N$88+'Projeção Financeira'!$M$89)</f>
        <v/>
      </c>
      <c r="O89" s="19">
        <f>IF('Projeção Financeira'!$G$89="","",IFERROR('Projeção Financeira'!$M$89/'Projeção Financeira'!$G$89,0))</f>
        <v/>
      </c>
      <c r="P89" s="17">
        <f>IF(OR('Projeção Financeira'!$J$89="",'Projeção Financeira'!$D$89="",'Projeção Financeira'!$H$89=""),"",IFERROR('Projeção Financeira'!$J$89/('Projeção Financeira'!$D$89-'Projeção Financeira'!$H$89),0))</f>
        <v/>
      </c>
      <c r="Q89" s="8">
        <f>IF('Projeção Financeira'!$M$89="","",IF('Projeção Financeira'!$M$89&gt;=0,"Positivo","Negativo"))</f>
        <v/>
      </c>
    </row>
    <row r="90">
      <c r="A90" s="3" t="n"/>
      <c r="B90" s="32" t="n"/>
      <c r="C90" s="20">
        <f>IF(OR('Projeção Financeira'!$B$90="",'Projeção Financeira'!$C$89=""),"",ROUND('Projeção Financeira'!$C$89*(1+'Premissas'!$B$9),0))</f>
        <v/>
      </c>
      <c r="D90" s="7" t="n"/>
      <c r="E90" s="21">
        <f>IF(OR('Projeção Financeira'!$C$90="",'Projeção Financeira'!$D$90=""),"",'Projeção Financeira'!$C$90*'Projeção Financeira'!$D$90)</f>
        <v/>
      </c>
      <c r="F90" s="21">
        <f>IF('Projeção Financeira'!$E$90="","",'Projeção Financeira'!$E$90*'Premissas'!$B$12)</f>
        <v/>
      </c>
      <c r="G90" s="21">
        <f>IF('Projeção Financeira'!$E$90="","",'Projeção Financeira'!$E$90-'Projeção Financeira'!$F$90)</f>
        <v/>
      </c>
      <c r="H90" s="7" t="n"/>
      <c r="I90" s="21">
        <f>IF(OR('Projeção Financeira'!$C$90="",'Projeção Financeira'!$H$90=""),"",'Projeção Financeira'!$C$90*'Projeção Financeira'!$H$90)</f>
        <v/>
      </c>
      <c r="J90" s="21">
        <f>IF('Projeção Financeira'!$B$90="","",'Premissas'!$B$11)</f>
        <v/>
      </c>
      <c r="K90" s="21">
        <f>IF('Projeção Financeira'!$B$90="","",0)</f>
        <v/>
      </c>
      <c r="L90" s="21">
        <f>IF(OR('Projeção Financeira'!$G$90="",'Projeção Financeira'!$I$90="",'Projeção Financeira'!$J$90=""),"",'Projeção Financeira'!$G$90-'Projeção Financeira'!$I$90-'Projeção Financeira'!$J$90)</f>
        <v/>
      </c>
      <c r="M90" s="21">
        <f>IF('Projeção Financeira'!$L$90="","",'Projeção Financeira'!$K$90+'Projeção Financeira'!$L$90)</f>
        <v/>
      </c>
      <c r="N90" s="21">
        <f>IF('Projeção Financeira'!$M$90="","",'Projeção Financeira'!$N$89+'Projeção Financeira'!$M$90)</f>
        <v/>
      </c>
      <c r="O90" s="22">
        <f>IF('Projeção Financeira'!$G$90="","",IFERROR('Projeção Financeira'!$M$90/'Projeção Financeira'!$G$90,0))</f>
        <v/>
      </c>
      <c r="P90" s="20">
        <f>IF(OR('Projeção Financeira'!$J$90="",'Projeção Financeira'!$D$90="",'Projeção Financeira'!$H$90=""),"",IFERROR('Projeção Financeira'!$J$90/('Projeção Financeira'!$D$90-'Projeção Financeira'!$H$90),0))</f>
        <v/>
      </c>
      <c r="Q90" s="13">
        <f>IF('Projeção Financeira'!$M$90="","",IF('Projeção Financeira'!$M$90&gt;=0,"Positivo","Negativo"))</f>
        <v/>
      </c>
    </row>
    <row r="91">
      <c r="A91" s="3" t="n"/>
      <c r="B91" s="32" t="n"/>
      <c r="C91" s="17">
        <f>IF(OR('Projeção Financeira'!$B$91="",'Projeção Financeira'!$C$90=""),"",ROUND('Projeção Financeira'!$C$90*(1+'Premissas'!$B$9),0))</f>
        <v/>
      </c>
      <c r="D91" s="7" t="n"/>
      <c r="E91" s="18">
        <f>IF(OR('Projeção Financeira'!$C$91="",'Projeção Financeira'!$D$91=""),"",'Projeção Financeira'!$C$91*'Projeção Financeira'!$D$91)</f>
        <v/>
      </c>
      <c r="F91" s="18">
        <f>IF('Projeção Financeira'!$E$91="","",'Projeção Financeira'!$E$91*'Premissas'!$B$12)</f>
        <v/>
      </c>
      <c r="G91" s="18">
        <f>IF('Projeção Financeira'!$E$91="","",'Projeção Financeira'!$E$91-'Projeção Financeira'!$F$91)</f>
        <v/>
      </c>
      <c r="H91" s="7" t="n"/>
      <c r="I91" s="18">
        <f>IF(OR('Projeção Financeira'!$C$91="",'Projeção Financeira'!$H$91=""),"",'Projeção Financeira'!$C$91*'Projeção Financeira'!$H$91)</f>
        <v/>
      </c>
      <c r="J91" s="18">
        <f>IF('Projeção Financeira'!$B$91="","",'Premissas'!$B$11)</f>
        <v/>
      </c>
      <c r="K91" s="18">
        <f>IF('Projeção Financeira'!$B$91="","",0)</f>
        <v/>
      </c>
      <c r="L91" s="18">
        <f>IF(OR('Projeção Financeira'!$G$91="",'Projeção Financeira'!$I$91="",'Projeção Financeira'!$J$91=""),"",'Projeção Financeira'!$G$91-'Projeção Financeira'!$I$91-'Projeção Financeira'!$J$91)</f>
        <v/>
      </c>
      <c r="M91" s="18">
        <f>IF('Projeção Financeira'!$L$91="","",'Projeção Financeira'!$K$91+'Projeção Financeira'!$L$91)</f>
        <v/>
      </c>
      <c r="N91" s="18">
        <f>IF('Projeção Financeira'!$M$91="","",'Projeção Financeira'!$N$90+'Projeção Financeira'!$M$91)</f>
        <v/>
      </c>
      <c r="O91" s="19">
        <f>IF('Projeção Financeira'!$G$91="","",IFERROR('Projeção Financeira'!$M$91/'Projeção Financeira'!$G$91,0))</f>
        <v/>
      </c>
      <c r="P91" s="17">
        <f>IF(OR('Projeção Financeira'!$J$91="",'Projeção Financeira'!$D$91="",'Projeção Financeira'!$H$91=""),"",IFERROR('Projeção Financeira'!$J$91/('Projeção Financeira'!$D$91-'Projeção Financeira'!$H$91),0))</f>
        <v/>
      </c>
      <c r="Q91" s="8">
        <f>IF('Projeção Financeira'!$M$91="","",IF('Projeção Financeira'!$M$91&gt;=0,"Positivo","Negativo"))</f>
        <v/>
      </c>
    </row>
    <row r="92">
      <c r="A92" s="3" t="n"/>
      <c r="B92" s="32" t="n"/>
      <c r="C92" s="20">
        <f>IF(OR('Projeção Financeira'!$B$92="",'Projeção Financeira'!$C$91=""),"",ROUND('Projeção Financeira'!$C$91*(1+'Premissas'!$B$9),0))</f>
        <v/>
      </c>
      <c r="D92" s="7" t="n"/>
      <c r="E92" s="21">
        <f>IF(OR('Projeção Financeira'!$C$92="",'Projeção Financeira'!$D$92=""),"",'Projeção Financeira'!$C$92*'Projeção Financeira'!$D$92)</f>
        <v/>
      </c>
      <c r="F92" s="21">
        <f>IF('Projeção Financeira'!$E$92="","",'Projeção Financeira'!$E$92*'Premissas'!$B$12)</f>
        <v/>
      </c>
      <c r="G92" s="21">
        <f>IF('Projeção Financeira'!$E$92="","",'Projeção Financeira'!$E$92-'Projeção Financeira'!$F$92)</f>
        <v/>
      </c>
      <c r="H92" s="7" t="n"/>
      <c r="I92" s="21">
        <f>IF(OR('Projeção Financeira'!$C$92="",'Projeção Financeira'!$H$92=""),"",'Projeção Financeira'!$C$92*'Projeção Financeira'!$H$92)</f>
        <v/>
      </c>
      <c r="J92" s="21">
        <f>IF('Projeção Financeira'!$B$92="","",'Premissas'!$B$11)</f>
        <v/>
      </c>
      <c r="K92" s="21">
        <f>IF('Projeção Financeira'!$B$92="","",0)</f>
        <v/>
      </c>
      <c r="L92" s="21">
        <f>IF(OR('Projeção Financeira'!$G$92="",'Projeção Financeira'!$I$92="",'Projeção Financeira'!$J$92=""),"",'Projeção Financeira'!$G$92-'Projeção Financeira'!$I$92-'Projeção Financeira'!$J$92)</f>
        <v/>
      </c>
      <c r="M92" s="21">
        <f>IF('Projeção Financeira'!$L$92="","",'Projeção Financeira'!$K$92+'Projeção Financeira'!$L$92)</f>
        <v/>
      </c>
      <c r="N92" s="21">
        <f>IF('Projeção Financeira'!$M$92="","",'Projeção Financeira'!$N$91+'Projeção Financeira'!$M$92)</f>
        <v/>
      </c>
      <c r="O92" s="22">
        <f>IF('Projeção Financeira'!$G$92="","",IFERROR('Projeção Financeira'!$M$92/'Projeção Financeira'!$G$92,0))</f>
        <v/>
      </c>
      <c r="P92" s="20">
        <f>IF(OR('Projeção Financeira'!$J$92="",'Projeção Financeira'!$D$92="",'Projeção Financeira'!$H$92=""),"",IFERROR('Projeção Financeira'!$J$92/('Projeção Financeira'!$D$92-'Projeção Financeira'!$H$92),0))</f>
        <v/>
      </c>
      <c r="Q92" s="13">
        <f>IF('Projeção Financeira'!$M$92="","",IF('Projeção Financeira'!$M$92&gt;=0,"Positivo","Negativo"))</f>
        <v/>
      </c>
    </row>
    <row r="93">
      <c r="A93" s="3" t="n"/>
      <c r="B93" s="32" t="n"/>
      <c r="C93" s="17">
        <f>IF(OR('Projeção Financeira'!$B$93="",'Projeção Financeira'!$C$92=""),"",ROUND('Projeção Financeira'!$C$92*(1+'Premissas'!$B$9),0))</f>
        <v/>
      </c>
      <c r="D93" s="7" t="n"/>
      <c r="E93" s="18">
        <f>IF(OR('Projeção Financeira'!$C$93="",'Projeção Financeira'!$D$93=""),"",'Projeção Financeira'!$C$93*'Projeção Financeira'!$D$93)</f>
        <v/>
      </c>
      <c r="F93" s="18">
        <f>IF('Projeção Financeira'!$E$93="","",'Projeção Financeira'!$E$93*'Premissas'!$B$12)</f>
        <v/>
      </c>
      <c r="G93" s="18">
        <f>IF('Projeção Financeira'!$E$93="","",'Projeção Financeira'!$E$93-'Projeção Financeira'!$F$93)</f>
        <v/>
      </c>
      <c r="H93" s="7" t="n"/>
      <c r="I93" s="18">
        <f>IF(OR('Projeção Financeira'!$C$93="",'Projeção Financeira'!$H$93=""),"",'Projeção Financeira'!$C$93*'Projeção Financeira'!$H$93)</f>
        <v/>
      </c>
      <c r="J93" s="18">
        <f>IF('Projeção Financeira'!$B$93="","",'Premissas'!$B$11)</f>
        <v/>
      </c>
      <c r="K93" s="18">
        <f>IF('Projeção Financeira'!$B$93="","",0)</f>
        <v/>
      </c>
      <c r="L93" s="18">
        <f>IF(OR('Projeção Financeira'!$G$93="",'Projeção Financeira'!$I$93="",'Projeção Financeira'!$J$93=""),"",'Projeção Financeira'!$G$93-'Projeção Financeira'!$I$93-'Projeção Financeira'!$J$93)</f>
        <v/>
      </c>
      <c r="M93" s="18">
        <f>IF('Projeção Financeira'!$L$93="","",'Projeção Financeira'!$K$93+'Projeção Financeira'!$L$93)</f>
        <v/>
      </c>
      <c r="N93" s="18">
        <f>IF('Projeção Financeira'!$M$93="","",'Projeção Financeira'!$N$92+'Projeção Financeira'!$M$93)</f>
        <v/>
      </c>
      <c r="O93" s="19">
        <f>IF('Projeção Financeira'!$G$93="","",IFERROR('Projeção Financeira'!$M$93/'Projeção Financeira'!$G$93,0))</f>
        <v/>
      </c>
      <c r="P93" s="17">
        <f>IF(OR('Projeção Financeira'!$J$93="",'Projeção Financeira'!$D$93="",'Projeção Financeira'!$H$93=""),"",IFERROR('Projeção Financeira'!$J$93/('Projeção Financeira'!$D$93-'Projeção Financeira'!$H$93),0))</f>
        <v/>
      </c>
      <c r="Q93" s="8">
        <f>IF('Projeção Financeira'!$M$93="","",IF('Projeção Financeira'!$M$93&gt;=0,"Positivo","Negativo"))</f>
        <v/>
      </c>
    </row>
    <row r="94">
      <c r="A94" s="3" t="n"/>
      <c r="B94" s="32" t="n"/>
      <c r="C94" s="20">
        <f>IF(OR('Projeção Financeira'!$B$94="",'Projeção Financeira'!$C$93=""),"",ROUND('Projeção Financeira'!$C$93*(1+'Premissas'!$B$9),0))</f>
        <v/>
      </c>
      <c r="D94" s="7" t="n"/>
      <c r="E94" s="21">
        <f>IF(OR('Projeção Financeira'!$C$94="",'Projeção Financeira'!$D$94=""),"",'Projeção Financeira'!$C$94*'Projeção Financeira'!$D$94)</f>
        <v/>
      </c>
      <c r="F94" s="21">
        <f>IF('Projeção Financeira'!$E$94="","",'Projeção Financeira'!$E$94*'Premissas'!$B$12)</f>
        <v/>
      </c>
      <c r="G94" s="21">
        <f>IF('Projeção Financeira'!$E$94="","",'Projeção Financeira'!$E$94-'Projeção Financeira'!$F$94)</f>
        <v/>
      </c>
      <c r="H94" s="7" t="n"/>
      <c r="I94" s="21">
        <f>IF(OR('Projeção Financeira'!$C$94="",'Projeção Financeira'!$H$94=""),"",'Projeção Financeira'!$C$94*'Projeção Financeira'!$H$94)</f>
        <v/>
      </c>
      <c r="J94" s="21">
        <f>IF('Projeção Financeira'!$B$94="","",'Premissas'!$B$11)</f>
        <v/>
      </c>
      <c r="K94" s="21">
        <f>IF('Projeção Financeira'!$B$94="","",0)</f>
        <v/>
      </c>
      <c r="L94" s="21">
        <f>IF(OR('Projeção Financeira'!$G$94="",'Projeção Financeira'!$I$94="",'Projeção Financeira'!$J$94=""),"",'Projeção Financeira'!$G$94-'Projeção Financeira'!$I$94-'Projeção Financeira'!$J$94)</f>
        <v/>
      </c>
      <c r="M94" s="21">
        <f>IF('Projeção Financeira'!$L$94="","",'Projeção Financeira'!$K$94+'Projeção Financeira'!$L$94)</f>
        <v/>
      </c>
      <c r="N94" s="21">
        <f>IF('Projeção Financeira'!$M$94="","",'Projeção Financeira'!$N$93+'Projeção Financeira'!$M$94)</f>
        <v/>
      </c>
      <c r="O94" s="22">
        <f>IF('Projeção Financeira'!$G$94="","",IFERROR('Projeção Financeira'!$M$94/'Projeção Financeira'!$G$94,0))</f>
        <v/>
      </c>
      <c r="P94" s="20">
        <f>IF(OR('Projeção Financeira'!$J$94="",'Projeção Financeira'!$D$94="",'Projeção Financeira'!$H$94=""),"",IFERROR('Projeção Financeira'!$J$94/('Projeção Financeira'!$D$94-'Projeção Financeira'!$H$94),0))</f>
        <v/>
      </c>
      <c r="Q94" s="13">
        <f>IF('Projeção Financeira'!$M$94="","",IF('Projeção Financeira'!$M$94&gt;=0,"Positivo","Negativo"))</f>
        <v/>
      </c>
    </row>
    <row r="95">
      <c r="A95" s="3" t="n"/>
      <c r="B95" s="32" t="n"/>
      <c r="C95" s="17">
        <f>IF(OR('Projeção Financeira'!$B$95="",'Projeção Financeira'!$C$94=""),"",ROUND('Projeção Financeira'!$C$94*(1+'Premissas'!$B$9),0))</f>
        <v/>
      </c>
      <c r="D95" s="7" t="n"/>
      <c r="E95" s="18">
        <f>IF(OR('Projeção Financeira'!$C$95="",'Projeção Financeira'!$D$95=""),"",'Projeção Financeira'!$C$95*'Projeção Financeira'!$D$95)</f>
        <v/>
      </c>
      <c r="F95" s="18">
        <f>IF('Projeção Financeira'!$E$95="","",'Projeção Financeira'!$E$95*'Premissas'!$B$12)</f>
        <v/>
      </c>
      <c r="G95" s="18">
        <f>IF('Projeção Financeira'!$E$95="","",'Projeção Financeira'!$E$95-'Projeção Financeira'!$F$95)</f>
        <v/>
      </c>
      <c r="H95" s="7" t="n"/>
      <c r="I95" s="18">
        <f>IF(OR('Projeção Financeira'!$C$95="",'Projeção Financeira'!$H$95=""),"",'Projeção Financeira'!$C$95*'Projeção Financeira'!$H$95)</f>
        <v/>
      </c>
      <c r="J95" s="18">
        <f>IF('Projeção Financeira'!$B$95="","",'Premissas'!$B$11)</f>
        <v/>
      </c>
      <c r="K95" s="18">
        <f>IF('Projeção Financeira'!$B$95="","",0)</f>
        <v/>
      </c>
      <c r="L95" s="18">
        <f>IF(OR('Projeção Financeira'!$G$95="",'Projeção Financeira'!$I$95="",'Projeção Financeira'!$J$95=""),"",'Projeção Financeira'!$G$95-'Projeção Financeira'!$I$95-'Projeção Financeira'!$J$95)</f>
        <v/>
      </c>
      <c r="M95" s="18">
        <f>IF('Projeção Financeira'!$L$95="","",'Projeção Financeira'!$K$95+'Projeção Financeira'!$L$95)</f>
        <v/>
      </c>
      <c r="N95" s="18">
        <f>IF('Projeção Financeira'!$M$95="","",'Projeção Financeira'!$N$94+'Projeção Financeira'!$M$95)</f>
        <v/>
      </c>
      <c r="O95" s="19">
        <f>IF('Projeção Financeira'!$G$95="","",IFERROR('Projeção Financeira'!$M$95/'Projeção Financeira'!$G$95,0))</f>
        <v/>
      </c>
      <c r="P95" s="17">
        <f>IF(OR('Projeção Financeira'!$J$95="",'Projeção Financeira'!$D$95="",'Projeção Financeira'!$H$95=""),"",IFERROR('Projeção Financeira'!$J$95/('Projeção Financeira'!$D$95-'Projeção Financeira'!$H$95),0))</f>
        <v/>
      </c>
      <c r="Q95" s="8">
        <f>IF('Projeção Financeira'!$M$95="","",IF('Projeção Financeira'!$M$95&gt;=0,"Positivo","Negativo"))</f>
        <v/>
      </c>
    </row>
    <row r="96">
      <c r="A96" s="3" t="n"/>
      <c r="B96" s="32" t="n"/>
      <c r="C96" s="20">
        <f>IF(OR('Projeção Financeira'!$B$96="",'Projeção Financeira'!$C$95=""),"",ROUND('Projeção Financeira'!$C$95*(1+'Premissas'!$B$9),0))</f>
        <v/>
      </c>
      <c r="D96" s="7" t="n"/>
      <c r="E96" s="21">
        <f>IF(OR('Projeção Financeira'!$C$96="",'Projeção Financeira'!$D$96=""),"",'Projeção Financeira'!$C$96*'Projeção Financeira'!$D$96)</f>
        <v/>
      </c>
      <c r="F96" s="21">
        <f>IF('Projeção Financeira'!$E$96="","",'Projeção Financeira'!$E$96*'Premissas'!$B$12)</f>
        <v/>
      </c>
      <c r="G96" s="21">
        <f>IF('Projeção Financeira'!$E$96="","",'Projeção Financeira'!$E$96-'Projeção Financeira'!$F$96)</f>
        <v/>
      </c>
      <c r="H96" s="7" t="n"/>
      <c r="I96" s="21">
        <f>IF(OR('Projeção Financeira'!$C$96="",'Projeção Financeira'!$H$96=""),"",'Projeção Financeira'!$C$96*'Projeção Financeira'!$H$96)</f>
        <v/>
      </c>
      <c r="J96" s="21">
        <f>IF('Projeção Financeira'!$B$96="","",'Premissas'!$B$11)</f>
        <v/>
      </c>
      <c r="K96" s="21">
        <f>IF('Projeção Financeira'!$B$96="","",0)</f>
        <v/>
      </c>
      <c r="L96" s="21">
        <f>IF(OR('Projeção Financeira'!$G$96="",'Projeção Financeira'!$I$96="",'Projeção Financeira'!$J$96=""),"",'Projeção Financeira'!$G$96-'Projeção Financeira'!$I$96-'Projeção Financeira'!$J$96)</f>
        <v/>
      </c>
      <c r="M96" s="21">
        <f>IF('Projeção Financeira'!$L$96="","",'Projeção Financeira'!$K$96+'Projeção Financeira'!$L$96)</f>
        <v/>
      </c>
      <c r="N96" s="21">
        <f>IF('Projeção Financeira'!$M$96="","",'Projeção Financeira'!$N$95+'Projeção Financeira'!$M$96)</f>
        <v/>
      </c>
      <c r="O96" s="22">
        <f>IF('Projeção Financeira'!$G$96="","",IFERROR('Projeção Financeira'!$M$96/'Projeção Financeira'!$G$96,0))</f>
        <v/>
      </c>
      <c r="P96" s="20">
        <f>IF(OR('Projeção Financeira'!$J$96="",'Projeção Financeira'!$D$96="",'Projeção Financeira'!$H$96=""),"",IFERROR('Projeção Financeira'!$J$96/('Projeção Financeira'!$D$96-'Projeção Financeira'!$H$96),0))</f>
        <v/>
      </c>
      <c r="Q96" s="13">
        <f>IF('Projeção Financeira'!$M$96="","",IF('Projeção Financeira'!$M$96&gt;=0,"Positivo","Negativo"))</f>
        <v/>
      </c>
    </row>
    <row r="97">
      <c r="A97" s="3" t="n"/>
      <c r="B97" s="32" t="n"/>
      <c r="C97" s="17">
        <f>IF(OR('Projeção Financeira'!$B$97="",'Projeção Financeira'!$C$96=""),"",ROUND('Projeção Financeira'!$C$96*(1+'Premissas'!$B$9),0))</f>
        <v/>
      </c>
      <c r="D97" s="7" t="n"/>
      <c r="E97" s="18">
        <f>IF(OR('Projeção Financeira'!$C$97="",'Projeção Financeira'!$D$97=""),"",'Projeção Financeira'!$C$97*'Projeção Financeira'!$D$97)</f>
        <v/>
      </c>
      <c r="F97" s="18">
        <f>IF('Projeção Financeira'!$E$97="","",'Projeção Financeira'!$E$97*'Premissas'!$B$12)</f>
        <v/>
      </c>
      <c r="G97" s="18">
        <f>IF('Projeção Financeira'!$E$97="","",'Projeção Financeira'!$E$97-'Projeção Financeira'!$F$97)</f>
        <v/>
      </c>
      <c r="H97" s="7" t="n"/>
      <c r="I97" s="18">
        <f>IF(OR('Projeção Financeira'!$C$97="",'Projeção Financeira'!$H$97=""),"",'Projeção Financeira'!$C$97*'Projeção Financeira'!$H$97)</f>
        <v/>
      </c>
      <c r="J97" s="18">
        <f>IF('Projeção Financeira'!$B$97="","",'Premissas'!$B$11)</f>
        <v/>
      </c>
      <c r="K97" s="18">
        <f>IF('Projeção Financeira'!$B$97="","",0)</f>
        <v/>
      </c>
      <c r="L97" s="18">
        <f>IF(OR('Projeção Financeira'!$G$97="",'Projeção Financeira'!$I$97="",'Projeção Financeira'!$J$97=""),"",'Projeção Financeira'!$G$97-'Projeção Financeira'!$I$97-'Projeção Financeira'!$J$97)</f>
        <v/>
      </c>
      <c r="M97" s="18">
        <f>IF('Projeção Financeira'!$L$97="","",'Projeção Financeira'!$K$97+'Projeção Financeira'!$L$97)</f>
        <v/>
      </c>
      <c r="N97" s="18">
        <f>IF('Projeção Financeira'!$M$97="","",'Projeção Financeira'!$N$96+'Projeção Financeira'!$M$97)</f>
        <v/>
      </c>
      <c r="O97" s="19">
        <f>IF('Projeção Financeira'!$G$97="","",IFERROR('Projeção Financeira'!$M$97/'Projeção Financeira'!$G$97,0))</f>
        <v/>
      </c>
      <c r="P97" s="17">
        <f>IF(OR('Projeção Financeira'!$J$97="",'Projeção Financeira'!$D$97="",'Projeção Financeira'!$H$97=""),"",IFERROR('Projeção Financeira'!$J$97/('Projeção Financeira'!$D$97-'Projeção Financeira'!$H$97),0))</f>
        <v/>
      </c>
      <c r="Q97" s="8">
        <f>IF('Projeção Financeira'!$M$97="","",IF('Projeção Financeira'!$M$97&gt;=0,"Positivo","Negativo"))</f>
        <v/>
      </c>
    </row>
    <row r="98">
      <c r="A98" s="3" t="n"/>
      <c r="B98" s="32" t="n"/>
      <c r="C98" s="20">
        <f>IF(OR('Projeção Financeira'!$B$98="",'Projeção Financeira'!$C$97=""),"",ROUND('Projeção Financeira'!$C$97*(1+'Premissas'!$B$9),0))</f>
        <v/>
      </c>
      <c r="D98" s="7" t="n"/>
      <c r="E98" s="21">
        <f>IF(OR('Projeção Financeira'!$C$98="",'Projeção Financeira'!$D$98=""),"",'Projeção Financeira'!$C$98*'Projeção Financeira'!$D$98)</f>
        <v/>
      </c>
      <c r="F98" s="21">
        <f>IF('Projeção Financeira'!$E$98="","",'Projeção Financeira'!$E$98*'Premissas'!$B$12)</f>
        <v/>
      </c>
      <c r="G98" s="21">
        <f>IF('Projeção Financeira'!$E$98="","",'Projeção Financeira'!$E$98-'Projeção Financeira'!$F$98)</f>
        <v/>
      </c>
      <c r="H98" s="7" t="n"/>
      <c r="I98" s="21">
        <f>IF(OR('Projeção Financeira'!$C$98="",'Projeção Financeira'!$H$98=""),"",'Projeção Financeira'!$C$98*'Projeção Financeira'!$H$98)</f>
        <v/>
      </c>
      <c r="J98" s="21">
        <f>IF('Projeção Financeira'!$B$98="","",'Premissas'!$B$11)</f>
        <v/>
      </c>
      <c r="K98" s="21">
        <f>IF('Projeção Financeira'!$B$98="","",0)</f>
        <v/>
      </c>
      <c r="L98" s="21">
        <f>IF(OR('Projeção Financeira'!$G$98="",'Projeção Financeira'!$I$98="",'Projeção Financeira'!$J$98=""),"",'Projeção Financeira'!$G$98-'Projeção Financeira'!$I$98-'Projeção Financeira'!$J$98)</f>
        <v/>
      </c>
      <c r="M98" s="21">
        <f>IF('Projeção Financeira'!$L$98="","",'Projeção Financeira'!$K$98+'Projeção Financeira'!$L$98)</f>
        <v/>
      </c>
      <c r="N98" s="21">
        <f>IF('Projeção Financeira'!$M$98="","",'Projeção Financeira'!$N$97+'Projeção Financeira'!$M$98)</f>
        <v/>
      </c>
      <c r="O98" s="22">
        <f>IF('Projeção Financeira'!$G$98="","",IFERROR('Projeção Financeira'!$M$98/'Projeção Financeira'!$G$98,0))</f>
        <v/>
      </c>
      <c r="P98" s="20">
        <f>IF(OR('Projeção Financeira'!$J$98="",'Projeção Financeira'!$D$98="",'Projeção Financeira'!$H$98=""),"",IFERROR('Projeção Financeira'!$J$98/('Projeção Financeira'!$D$98-'Projeção Financeira'!$H$98),0))</f>
        <v/>
      </c>
      <c r="Q98" s="13">
        <f>IF('Projeção Financeira'!$M$98="","",IF('Projeção Financeira'!$M$98&gt;=0,"Positivo","Negativo"))</f>
        <v/>
      </c>
    </row>
    <row r="99">
      <c r="A99" s="3" t="n"/>
      <c r="B99" s="32" t="n"/>
      <c r="C99" s="17">
        <f>IF(OR('Projeção Financeira'!$B$99="",'Projeção Financeira'!$C$98=""),"",ROUND('Projeção Financeira'!$C$98*(1+'Premissas'!$B$9),0))</f>
        <v/>
      </c>
      <c r="D99" s="7" t="n"/>
      <c r="E99" s="18">
        <f>IF(OR('Projeção Financeira'!$C$99="",'Projeção Financeira'!$D$99=""),"",'Projeção Financeira'!$C$99*'Projeção Financeira'!$D$99)</f>
        <v/>
      </c>
      <c r="F99" s="18">
        <f>IF('Projeção Financeira'!$E$99="","",'Projeção Financeira'!$E$99*'Premissas'!$B$12)</f>
        <v/>
      </c>
      <c r="G99" s="18">
        <f>IF('Projeção Financeira'!$E$99="","",'Projeção Financeira'!$E$99-'Projeção Financeira'!$F$99)</f>
        <v/>
      </c>
      <c r="H99" s="7" t="n"/>
      <c r="I99" s="18">
        <f>IF(OR('Projeção Financeira'!$C$99="",'Projeção Financeira'!$H$99=""),"",'Projeção Financeira'!$C$99*'Projeção Financeira'!$H$99)</f>
        <v/>
      </c>
      <c r="J99" s="18">
        <f>IF('Projeção Financeira'!$B$99="","",'Premissas'!$B$11)</f>
        <v/>
      </c>
      <c r="K99" s="18">
        <f>IF('Projeção Financeira'!$B$99="","",0)</f>
        <v/>
      </c>
      <c r="L99" s="18">
        <f>IF(OR('Projeção Financeira'!$G$99="",'Projeção Financeira'!$I$99="",'Projeção Financeira'!$J$99=""),"",'Projeção Financeira'!$G$99-'Projeção Financeira'!$I$99-'Projeção Financeira'!$J$99)</f>
        <v/>
      </c>
      <c r="M99" s="18">
        <f>IF('Projeção Financeira'!$L$99="","",'Projeção Financeira'!$K$99+'Projeção Financeira'!$L$99)</f>
        <v/>
      </c>
      <c r="N99" s="18">
        <f>IF('Projeção Financeira'!$M$99="","",'Projeção Financeira'!$N$98+'Projeção Financeira'!$M$99)</f>
        <v/>
      </c>
      <c r="O99" s="19">
        <f>IF('Projeção Financeira'!$G$99="","",IFERROR('Projeção Financeira'!$M$99/'Projeção Financeira'!$G$99,0))</f>
        <v/>
      </c>
      <c r="P99" s="17">
        <f>IF(OR('Projeção Financeira'!$J$99="",'Projeção Financeira'!$D$99="",'Projeção Financeira'!$H$99=""),"",IFERROR('Projeção Financeira'!$J$99/('Projeção Financeira'!$D$99-'Projeção Financeira'!$H$99),0))</f>
        <v/>
      </c>
      <c r="Q99" s="8">
        <f>IF('Projeção Financeira'!$M$99="","",IF('Projeção Financeira'!$M$99&gt;=0,"Positivo","Negativo"))</f>
        <v/>
      </c>
    </row>
    <row r="100">
      <c r="A100" s="3" t="n"/>
      <c r="B100" s="32" t="n"/>
      <c r="C100" s="20">
        <f>IF(OR('Projeção Financeira'!$B$100="",'Projeção Financeira'!$C$99=""),"",ROUND('Projeção Financeira'!$C$99*(1+'Premissas'!$B$9),0))</f>
        <v/>
      </c>
      <c r="D100" s="7" t="n"/>
      <c r="E100" s="21">
        <f>IF(OR('Projeção Financeira'!$C$100="",'Projeção Financeira'!$D$100=""),"",'Projeção Financeira'!$C$100*'Projeção Financeira'!$D$100)</f>
        <v/>
      </c>
      <c r="F100" s="21">
        <f>IF('Projeção Financeira'!$E$100="","",'Projeção Financeira'!$E$100*'Premissas'!$B$12)</f>
        <v/>
      </c>
      <c r="G100" s="21">
        <f>IF('Projeção Financeira'!$E$100="","",'Projeção Financeira'!$E$100-'Projeção Financeira'!$F$100)</f>
        <v/>
      </c>
      <c r="H100" s="7" t="n"/>
      <c r="I100" s="21">
        <f>IF(OR('Projeção Financeira'!$C$100="",'Projeção Financeira'!$H$100=""),"",'Projeção Financeira'!$C$100*'Projeção Financeira'!$H$100)</f>
        <v/>
      </c>
      <c r="J100" s="21">
        <f>IF('Projeção Financeira'!$B$100="","",'Premissas'!$B$11)</f>
        <v/>
      </c>
      <c r="K100" s="21">
        <f>IF('Projeção Financeira'!$B$100="","",0)</f>
        <v/>
      </c>
      <c r="L100" s="21">
        <f>IF(OR('Projeção Financeira'!$G$100="",'Projeção Financeira'!$I$100="",'Projeção Financeira'!$J$100=""),"",'Projeção Financeira'!$G$100-'Projeção Financeira'!$I$100-'Projeção Financeira'!$J$100)</f>
        <v/>
      </c>
      <c r="M100" s="21">
        <f>IF('Projeção Financeira'!$L$100="","",'Projeção Financeira'!$K$100+'Projeção Financeira'!$L$100)</f>
        <v/>
      </c>
      <c r="N100" s="21">
        <f>IF('Projeção Financeira'!$M$100="","",'Projeção Financeira'!$N$99+'Projeção Financeira'!$M$100)</f>
        <v/>
      </c>
      <c r="O100" s="22">
        <f>IF('Projeção Financeira'!$G$100="","",IFERROR('Projeção Financeira'!$M$100/'Projeção Financeira'!$G$100,0))</f>
        <v/>
      </c>
      <c r="P100" s="20">
        <f>IF(OR('Projeção Financeira'!$J$100="",'Projeção Financeira'!$D$100="",'Projeção Financeira'!$H$100=""),"",IFERROR('Projeção Financeira'!$J$100/('Projeção Financeira'!$D$100-'Projeção Financeira'!$H$100),0))</f>
        <v/>
      </c>
      <c r="Q100" s="13">
        <f>IF('Projeção Financeira'!$M$100="","",IF('Projeção Financeira'!$M$100&gt;=0,"Positivo","Negativo"))</f>
        <v/>
      </c>
    </row>
    <row r="101">
      <c r="A101" s="3" t="n"/>
      <c r="B101" s="32" t="n"/>
      <c r="C101" s="17">
        <f>IF(OR('Projeção Financeira'!$B$101="",'Projeção Financeira'!$C$100=""),"",ROUND('Projeção Financeira'!$C$100*(1+'Premissas'!$B$9),0))</f>
        <v/>
      </c>
      <c r="D101" s="7" t="n"/>
      <c r="E101" s="18">
        <f>IF(OR('Projeção Financeira'!$C$101="",'Projeção Financeira'!$D$101=""),"",'Projeção Financeira'!$C$101*'Projeção Financeira'!$D$101)</f>
        <v/>
      </c>
      <c r="F101" s="18">
        <f>IF('Projeção Financeira'!$E$101="","",'Projeção Financeira'!$E$101*'Premissas'!$B$12)</f>
        <v/>
      </c>
      <c r="G101" s="18">
        <f>IF('Projeção Financeira'!$E$101="","",'Projeção Financeira'!$E$101-'Projeção Financeira'!$F$101)</f>
        <v/>
      </c>
      <c r="H101" s="7" t="n"/>
      <c r="I101" s="18">
        <f>IF(OR('Projeção Financeira'!$C$101="",'Projeção Financeira'!$H$101=""),"",'Projeção Financeira'!$C$101*'Projeção Financeira'!$H$101)</f>
        <v/>
      </c>
      <c r="J101" s="18">
        <f>IF('Projeção Financeira'!$B$101="","",'Premissas'!$B$11)</f>
        <v/>
      </c>
      <c r="K101" s="18">
        <f>IF('Projeção Financeira'!$B$101="","",0)</f>
        <v/>
      </c>
      <c r="L101" s="18">
        <f>IF(OR('Projeção Financeira'!$G$101="",'Projeção Financeira'!$I$101="",'Projeção Financeira'!$J$101=""),"",'Projeção Financeira'!$G$101-'Projeção Financeira'!$I$101-'Projeção Financeira'!$J$101)</f>
        <v/>
      </c>
      <c r="M101" s="18">
        <f>IF('Projeção Financeira'!$L$101="","",'Projeção Financeira'!$K$101+'Projeção Financeira'!$L$101)</f>
        <v/>
      </c>
      <c r="N101" s="18">
        <f>IF('Projeção Financeira'!$M$101="","",'Projeção Financeira'!$N$100+'Projeção Financeira'!$M$101)</f>
        <v/>
      </c>
      <c r="O101" s="19">
        <f>IF('Projeção Financeira'!$G$101="","",IFERROR('Projeção Financeira'!$M$101/'Projeção Financeira'!$G$101,0))</f>
        <v/>
      </c>
      <c r="P101" s="17">
        <f>IF(OR('Projeção Financeira'!$J$101="",'Projeção Financeira'!$D$101="",'Projeção Financeira'!$H$101=""),"",IFERROR('Projeção Financeira'!$J$101/('Projeção Financeira'!$D$101-'Projeção Financeira'!$H$101),0))</f>
        <v/>
      </c>
      <c r="Q101" s="8">
        <f>IF('Projeção Financeira'!$M$101="","",IF('Projeção Financeira'!$M$101&gt;=0,"Positivo","Negativo"))</f>
        <v/>
      </c>
    </row>
    <row r="102">
      <c r="A102" s="3" t="n"/>
      <c r="B102" s="32" t="n"/>
      <c r="C102" s="20">
        <f>IF(OR('Projeção Financeira'!$B$102="",'Projeção Financeira'!$C$101=""),"",ROUND('Projeção Financeira'!$C$101*(1+'Premissas'!$B$9),0))</f>
        <v/>
      </c>
      <c r="D102" s="7" t="n"/>
      <c r="E102" s="21">
        <f>IF(OR('Projeção Financeira'!$C$102="",'Projeção Financeira'!$D$102=""),"",'Projeção Financeira'!$C$102*'Projeção Financeira'!$D$102)</f>
        <v/>
      </c>
      <c r="F102" s="21">
        <f>IF('Projeção Financeira'!$E$102="","",'Projeção Financeira'!$E$102*'Premissas'!$B$12)</f>
        <v/>
      </c>
      <c r="G102" s="21">
        <f>IF('Projeção Financeira'!$E$102="","",'Projeção Financeira'!$E$102-'Projeção Financeira'!$F$102)</f>
        <v/>
      </c>
      <c r="H102" s="7" t="n"/>
      <c r="I102" s="21">
        <f>IF(OR('Projeção Financeira'!$C$102="",'Projeção Financeira'!$H$102=""),"",'Projeção Financeira'!$C$102*'Projeção Financeira'!$H$102)</f>
        <v/>
      </c>
      <c r="J102" s="21">
        <f>IF('Projeção Financeira'!$B$102="","",'Premissas'!$B$11)</f>
        <v/>
      </c>
      <c r="K102" s="21">
        <f>IF('Projeção Financeira'!$B$102="","",0)</f>
        <v/>
      </c>
      <c r="L102" s="21">
        <f>IF(OR('Projeção Financeira'!$G$102="",'Projeção Financeira'!$I$102="",'Projeção Financeira'!$J$102=""),"",'Projeção Financeira'!$G$102-'Projeção Financeira'!$I$102-'Projeção Financeira'!$J$102)</f>
        <v/>
      </c>
      <c r="M102" s="21">
        <f>IF('Projeção Financeira'!$L$102="","",'Projeção Financeira'!$K$102+'Projeção Financeira'!$L$102)</f>
        <v/>
      </c>
      <c r="N102" s="21">
        <f>IF('Projeção Financeira'!$M$102="","",'Projeção Financeira'!$N$101+'Projeção Financeira'!$M$102)</f>
        <v/>
      </c>
      <c r="O102" s="22">
        <f>IF('Projeção Financeira'!$G$102="","",IFERROR('Projeção Financeira'!$M$102/'Projeção Financeira'!$G$102,0))</f>
        <v/>
      </c>
      <c r="P102" s="20">
        <f>IF(OR('Projeção Financeira'!$J$102="",'Projeção Financeira'!$D$102="",'Projeção Financeira'!$H$102=""),"",IFERROR('Projeção Financeira'!$J$102/('Projeção Financeira'!$D$102-'Projeção Financeira'!$H$102),0))</f>
        <v/>
      </c>
      <c r="Q102" s="13">
        <f>IF('Projeção Financeira'!$M$102="","",IF('Projeção Financeira'!$M$102&gt;=0,"Positivo","Negativo"))</f>
        <v/>
      </c>
    </row>
    <row r="103">
      <c r="A103" s="3" t="n"/>
      <c r="B103" s="32" t="n"/>
      <c r="C103" s="17">
        <f>IF(OR('Projeção Financeira'!$B$103="",'Projeção Financeira'!$C$102=""),"",ROUND('Projeção Financeira'!$C$102*(1+'Premissas'!$B$9),0))</f>
        <v/>
      </c>
      <c r="D103" s="7" t="n"/>
      <c r="E103" s="18">
        <f>IF(OR('Projeção Financeira'!$C$103="",'Projeção Financeira'!$D$103=""),"",'Projeção Financeira'!$C$103*'Projeção Financeira'!$D$103)</f>
        <v/>
      </c>
      <c r="F103" s="18">
        <f>IF('Projeção Financeira'!$E$103="","",'Projeção Financeira'!$E$103*'Premissas'!$B$12)</f>
        <v/>
      </c>
      <c r="G103" s="18">
        <f>IF('Projeção Financeira'!$E$103="","",'Projeção Financeira'!$E$103-'Projeção Financeira'!$F$103)</f>
        <v/>
      </c>
      <c r="H103" s="7" t="n"/>
      <c r="I103" s="18">
        <f>IF(OR('Projeção Financeira'!$C$103="",'Projeção Financeira'!$H$103=""),"",'Projeção Financeira'!$C$103*'Projeção Financeira'!$H$103)</f>
        <v/>
      </c>
      <c r="J103" s="18">
        <f>IF('Projeção Financeira'!$B$103="","",'Premissas'!$B$11)</f>
        <v/>
      </c>
      <c r="K103" s="18">
        <f>IF('Projeção Financeira'!$B$103="","",0)</f>
        <v/>
      </c>
      <c r="L103" s="18">
        <f>IF(OR('Projeção Financeira'!$G$103="",'Projeção Financeira'!$I$103="",'Projeção Financeira'!$J$103=""),"",'Projeção Financeira'!$G$103-'Projeção Financeira'!$I$103-'Projeção Financeira'!$J$103)</f>
        <v/>
      </c>
      <c r="M103" s="18">
        <f>IF('Projeção Financeira'!$L$103="","",'Projeção Financeira'!$K$103+'Projeção Financeira'!$L$103)</f>
        <v/>
      </c>
      <c r="N103" s="18">
        <f>IF('Projeção Financeira'!$M$103="","",'Projeção Financeira'!$N$102+'Projeção Financeira'!$M$103)</f>
        <v/>
      </c>
      <c r="O103" s="19">
        <f>IF('Projeção Financeira'!$G$103="","",IFERROR('Projeção Financeira'!$M$103/'Projeção Financeira'!$G$103,0))</f>
        <v/>
      </c>
      <c r="P103" s="17">
        <f>IF(OR('Projeção Financeira'!$J$103="",'Projeção Financeira'!$D$103="",'Projeção Financeira'!$H$103=""),"",IFERROR('Projeção Financeira'!$J$103/('Projeção Financeira'!$D$103-'Projeção Financeira'!$H$103),0))</f>
        <v/>
      </c>
      <c r="Q103" s="8">
        <f>IF('Projeção Financeira'!$M$103="","",IF('Projeção Financeira'!$M$103&gt;=0,"Positivo","Negativo"))</f>
        <v/>
      </c>
    </row>
    <row r="104">
      <c r="A104" s="3" t="n"/>
      <c r="B104" s="32" t="n"/>
      <c r="C104" s="20">
        <f>IF(OR('Projeção Financeira'!$B$104="",'Projeção Financeira'!$C$103=""),"",ROUND('Projeção Financeira'!$C$103*(1+'Premissas'!$B$9),0))</f>
        <v/>
      </c>
      <c r="D104" s="7" t="n"/>
      <c r="E104" s="21">
        <f>IF(OR('Projeção Financeira'!$C$104="",'Projeção Financeira'!$D$104=""),"",'Projeção Financeira'!$C$104*'Projeção Financeira'!$D$104)</f>
        <v/>
      </c>
      <c r="F104" s="21">
        <f>IF('Projeção Financeira'!$E$104="","",'Projeção Financeira'!$E$104*'Premissas'!$B$12)</f>
        <v/>
      </c>
      <c r="G104" s="21">
        <f>IF('Projeção Financeira'!$E$104="","",'Projeção Financeira'!$E$104-'Projeção Financeira'!$F$104)</f>
        <v/>
      </c>
      <c r="H104" s="7" t="n"/>
      <c r="I104" s="21">
        <f>IF(OR('Projeção Financeira'!$C$104="",'Projeção Financeira'!$H$104=""),"",'Projeção Financeira'!$C$104*'Projeção Financeira'!$H$104)</f>
        <v/>
      </c>
      <c r="J104" s="21">
        <f>IF('Projeção Financeira'!$B$104="","",'Premissas'!$B$11)</f>
        <v/>
      </c>
      <c r="K104" s="21">
        <f>IF('Projeção Financeira'!$B$104="","",0)</f>
        <v/>
      </c>
      <c r="L104" s="21">
        <f>IF(OR('Projeção Financeira'!$G$104="",'Projeção Financeira'!$I$104="",'Projeção Financeira'!$J$104=""),"",'Projeção Financeira'!$G$104-'Projeção Financeira'!$I$104-'Projeção Financeira'!$J$104)</f>
        <v/>
      </c>
      <c r="M104" s="21">
        <f>IF('Projeção Financeira'!$L$104="","",'Projeção Financeira'!$K$104+'Projeção Financeira'!$L$104)</f>
        <v/>
      </c>
      <c r="N104" s="21">
        <f>IF('Projeção Financeira'!$M$104="","",'Projeção Financeira'!$N$103+'Projeção Financeira'!$M$104)</f>
        <v/>
      </c>
      <c r="O104" s="22">
        <f>IF('Projeção Financeira'!$G$104="","",IFERROR('Projeção Financeira'!$M$104/'Projeção Financeira'!$G$104,0))</f>
        <v/>
      </c>
      <c r="P104" s="20">
        <f>IF(OR('Projeção Financeira'!$J$104="",'Projeção Financeira'!$D$104="",'Projeção Financeira'!$H$104=""),"",IFERROR('Projeção Financeira'!$J$104/('Projeção Financeira'!$D$104-'Projeção Financeira'!$H$104),0))</f>
        <v/>
      </c>
      <c r="Q104" s="13">
        <f>IF('Projeção Financeira'!$M$104="","",IF('Projeção Financeira'!$M$104&gt;=0,"Positivo","Negativo"))</f>
        <v/>
      </c>
    </row>
    <row r="105"/>
    <row r="106">
      <c r="A106" s="2" t="inlineStr">
        <is>
          <t>Totais e médias</t>
        </is>
      </c>
    </row>
    <row r="107">
      <c r="A107" s="23" t="inlineStr">
        <is>
          <t>Receita total</t>
        </is>
      </c>
      <c r="B107" s="24">
        <f>SUM('Projeção Financeira'!$E$5:$E$104)</f>
        <v/>
      </c>
      <c r="C107" s="23" t="inlineStr">
        <is>
          <t>Custos totais</t>
        </is>
      </c>
      <c r="D107" s="24">
        <f>SUM('Projeção Financeira'!$I$5:$I$104)+SUM('Projeção Financeira'!$J$5:$J$104)</f>
        <v/>
      </c>
      <c r="E107" s="23" t="inlineStr">
        <is>
          <t>Investimentos totais</t>
        </is>
      </c>
      <c r="F107" s="24">
        <f>SUM('Projeção Financeira'!$K$5:$K$104)</f>
        <v/>
      </c>
      <c r="G107" s="23" t="inlineStr">
        <is>
          <t>Fluxo de caixa livre total</t>
        </is>
      </c>
      <c r="H107" s="24">
        <f>SUM('Projeção Financeira'!$M$5:$M$104)</f>
        <v/>
      </c>
      <c r="I107" s="23" t="inlineStr">
        <is>
          <t>Margem líquida média</t>
        </is>
      </c>
      <c r="J107" s="25">
        <f>IFERROR(AVERAGE('Projeção Financeira'!$O$5:$O$104),0)</f>
        <v/>
      </c>
      <c r="K107" s="23" t="inlineStr">
        <is>
          <t>Média de unidades</t>
        </is>
      </c>
      <c r="L107" s="26">
        <f>IFERROR(AVERAGE('Projeção Financeira'!$C$5:$C$104),0)</f>
        <v/>
      </c>
    </row>
  </sheetData>
  <autoFilter ref="A4:Q104"/>
  <mergeCells count="1">
    <mergeCell ref="A1:Q1"/>
  </mergeCells>
  <conditionalFormatting sqref="M5:N104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Q5:Q104">
    <cfRule type="expression" priority="3" dxfId="2">
      <formula>Q5="Positivo"</formula>
    </cfRule>
    <cfRule type="expression" priority="4" dxfId="3">
      <formula>Q5="Negativo"</formula>
    </cfRule>
  </conditionalFormatting>
  <dataValidations count="3">
    <dataValidation sqref="B5:B104" showErrorMessage="1" showInputMessage="1" allowBlank="1" errorTitle="Data inválida" error="Use uma data posterior a 01/01/2000." promptTitle="Data da projeção" prompt="Informe uma data válida para abrir um novo mês." type="date" operator="greaterThan">
      <formula1>36526</formula1>
    </dataValidation>
    <dataValidation sqref="D5:D104" showErrorMessage="1" showInputMessage="1" allowBlank="1" errorTitle="Preço inválido" error="Use um valor maior que zero." promptTitle="Preço unitário" prompt="Informe um preço maior que zero." type="decimal" operator="greaterThan">
      <formula1>0</formula1>
    </dataValidation>
    <dataValidation sqref="H5:H104" showErrorMessage="1" showInputMessage="1" allowBlank="1" errorTitle="Custo inválido" error="Use um valor maior que zero." promptTitle="Custo unitário" prompt="Informe um custo maior que zero." type="decimal" operator="greaterThan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7" customWidth="1" min="1" max="1"/>
    <col width="19" customWidth="1" min="2" max="2"/>
    <col width="19" customWidth="1" min="3" max="3"/>
    <col width="27" customWidth="1" min="4" max="4"/>
    <col width="19" customWidth="1" min="5" max="5"/>
  </cols>
  <sheetData>
    <row r="1" ht="28" customHeight="1">
      <c r="A1" s="1" t="inlineStr">
        <is>
          <t>Resumo executivo: decisão rápida, caixa sob controle</t>
        </is>
      </c>
    </row>
    <row r="2">
      <c r="A2" s="4" t="inlineStr">
        <is>
          <t>Leitura direta: investimento, retorno, fôlego de caixa e cenário.</t>
        </is>
      </c>
    </row>
    <row r="3"/>
    <row r="4" ht="23" customHeight="1">
      <c r="A4" s="27" t="inlineStr">
        <is>
          <t>Investimento total</t>
        </is>
      </c>
      <c r="B4" s="24">
        <f>SUM('Projeção Financeira'!$K$5:$K$104)</f>
        <v/>
      </c>
      <c r="D4" s="27" t="inlineStr">
        <is>
          <t>Receita líquida acumulada</t>
        </is>
      </c>
      <c r="E4" s="24">
        <f>SUM('Projeção Financeira'!$G$5:$G$104)</f>
        <v/>
      </c>
    </row>
    <row r="5"/>
    <row r="6"/>
    <row r="7" ht="23" customHeight="1">
      <c r="A7" s="27" t="inlineStr">
        <is>
          <t>Fluxo de caixa livre acumulado</t>
        </is>
      </c>
      <c r="B7" s="24">
        <f>IFERROR(INDEX('Projeção Financeira'!$N$5:$N$104,COUNT('Projeção Financeira'!$N$5:$N$104)),0)</f>
        <v/>
      </c>
      <c r="D7" s="27" t="inlineStr">
        <is>
          <t>Margem líquida média</t>
        </is>
      </c>
      <c r="E7" s="25">
        <f>IFERROR(AVERAGE('Projeção Financeira'!$O$5:$O$104),0)</f>
        <v/>
      </c>
    </row>
    <row r="8"/>
    <row r="9"/>
    <row r="10" ht="23" customHeight="1">
      <c r="A10" s="27" t="inlineStr">
        <is>
          <t>Ponto de equilíbrio médio</t>
        </is>
      </c>
      <c r="B10" s="26">
        <f>IFERROR(AVERAGE('Projeção Financeira'!$P$5:$P$104),0)</f>
        <v/>
      </c>
      <c r="D10" s="27" t="inlineStr">
        <is>
          <t>Payback estimado</t>
        </is>
      </c>
      <c r="E10" s="28">
        <f>IFERROR(IF('Projeção Financeira'!$N$5&gt;=0,'Projeção Financeira'!$A$5,IF('Projeção Financeira'!$N$6&gt;=0,'Projeção Financeira'!$A$6,IF('Projeção Financeira'!$N$7&gt;=0,'Projeção Financeira'!$A$7,IF('Projeção Financeira'!$N$8&gt;=0,'Projeção Financeira'!$A$8,IF('Projeção Financeira'!$N$9&gt;=0,'Projeção Financeira'!$A$9,IF('Projeção Financeira'!$N$10&gt;=0,'Projeção Financeira'!$A$10,IF('Projeção Financeira'!$N$11&gt;=0,'Projeção Financeira'!$A$11,IF('Projeção Financeira'!$N$12&gt;=0,'Projeção Financeira'!$A$12,IF('Projeção Financeira'!$N$13&gt;=0,'Projeção Financeira'!$A$13,IF('Projeção Financeira'!$N$14&gt;=0,'Projeção Financeira'!$A$14,"Não atingido")))))))))),"Não atingido")</f>
        <v/>
      </c>
    </row>
    <row r="11"/>
    <row r="12"/>
    <row r="13" ht="23" customHeight="1">
      <c r="A13" s="27" t="inlineStr">
        <is>
          <t>VPL</t>
        </is>
      </c>
      <c r="B13" s="24">
        <f>SUM(IFERROR('Projeção Financeira'!$M$5/(1+'Premissas'!$B$13)^1,0),IFERROR('Projeção Financeira'!$M$6/(1+'Premissas'!$B$13)^2,0),IFERROR('Projeção Financeira'!$M$7/(1+'Premissas'!$B$13)^3,0),IFERROR('Projeção Financeira'!$M$8/(1+'Premissas'!$B$13)^4,0),IFERROR('Projeção Financeira'!$M$9/(1+'Premissas'!$B$13)^5,0),IFERROR('Projeção Financeira'!$M$10/(1+'Premissas'!$B$13)^6,0),IFERROR('Projeção Financeira'!$M$11/(1+'Premissas'!$B$13)^7,0),IFERROR('Projeção Financeira'!$M$12/(1+'Premissas'!$B$13)^8,0),IFERROR('Projeção Financeira'!$M$13/(1+'Premissas'!$B$13)^9,0),IFERROR('Projeção Financeira'!$M$14/(1+'Premissas'!$B$13)^10,0))</f>
        <v/>
      </c>
      <c r="D13" s="27" t="inlineStr">
        <is>
          <t>TIR</t>
        </is>
      </c>
      <c r="E13" s="25">
        <f>IFERROR(IRR('Projeção Financeira'!$M$5:$M$14),0)</f>
        <v/>
      </c>
    </row>
    <row r="14"/>
    <row r="15"/>
    <row r="16" ht="23" customHeight="1">
      <c r="A16" s="27" t="inlineStr">
        <is>
          <t>Meses positivos</t>
        </is>
      </c>
      <c r="B16" s="26">
        <f>COUNTIF('Projeção Financeira'!$Q$5:$Q$104,"Positivo")</f>
        <v/>
      </c>
      <c r="D16" s="27" t="inlineStr">
        <is>
          <t>% de meses positivos</t>
        </is>
      </c>
      <c r="E16" s="25">
        <f>IFERROR(COUNTIF('Projeção Financeira'!$Q$5:$Q$104,"Positivo")/COUNTA('Projeção Financeira'!$A$5:$A$104),0)</f>
        <v/>
      </c>
    </row>
    <row r="17"/>
    <row r="18"/>
    <row r="19"/>
    <row r="20"/>
    <row r="21"/>
    <row r="22">
      <c r="A22" s="5" t="inlineStr">
        <is>
          <t>Mês</t>
        </is>
      </c>
      <c r="B22" s="5" t="inlineStr">
        <is>
          <t>Receita líquida</t>
        </is>
      </c>
      <c r="C22" s="5" t="inlineStr">
        <is>
          <t>Custos totais</t>
        </is>
      </c>
      <c r="D22" s="5" t="inlineStr">
        <is>
          <t>Fluxo acumulado</t>
        </is>
      </c>
    </row>
    <row r="23">
      <c r="A23" s="8">
        <f>IF('Projeção Financeira'!$B$5="","",'Projeção Financeira'!$A$5)</f>
        <v/>
      </c>
      <c r="B23" s="18">
        <f>IF('Projeção Financeira'!$B$5="","",'Projeção Financeira'!$G$5)</f>
        <v/>
      </c>
      <c r="C23" s="18">
        <f>IF('Projeção Financeira'!$B$5="","",'Projeção Financeira'!$I$5+'Projeção Financeira'!$J$5-'Projeção Financeira'!$K$5)</f>
        <v/>
      </c>
      <c r="D23" s="18">
        <f>IF('Projeção Financeira'!$B$5="","",'Projeção Financeira'!$N$5)</f>
        <v/>
      </c>
    </row>
    <row r="24">
      <c r="A24" s="13">
        <f>IF('Projeção Financeira'!$B$6="","",'Projeção Financeira'!$A$6)</f>
        <v/>
      </c>
      <c r="B24" s="21">
        <f>IF('Projeção Financeira'!$B$6="","",'Projeção Financeira'!$G$6)</f>
        <v/>
      </c>
      <c r="C24" s="21">
        <f>IF('Projeção Financeira'!$B$6="","",'Projeção Financeira'!$I$6+'Projeção Financeira'!$J$6-'Projeção Financeira'!$K$6)</f>
        <v/>
      </c>
      <c r="D24" s="21">
        <f>IF('Projeção Financeira'!$B$6="","",'Projeção Financeira'!$N$6)</f>
        <v/>
      </c>
    </row>
    <row r="25">
      <c r="A25" s="8">
        <f>IF('Projeção Financeira'!$B$7="","",'Projeção Financeira'!$A$7)</f>
        <v/>
      </c>
      <c r="B25" s="18">
        <f>IF('Projeção Financeira'!$B$7="","",'Projeção Financeira'!$G$7)</f>
        <v/>
      </c>
      <c r="C25" s="18">
        <f>IF('Projeção Financeira'!$B$7="","",'Projeção Financeira'!$I$7+'Projeção Financeira'!$J$7-'Projeção Financeira'!$K$7)</f>
        <v/>
      </c>
      <c r="D25" s="18">
        <f>IF('Projeção Financeira'!$B$7="","",'Projeção Financeira'!$N$7)</f>
        <v/>
      </c>
    </row>
    <row r="26">
      <c r="A26" s="13">
        <f>IF('Projeção Financeira'!$B$8="","",'Projeção Financeira'!$A$8)</f>
        <v/>
      </c>
      <c r="B26" s="21">
        <f>IF('Projeção Financeira'!$B$8="","",'Projeção Financeira'!$G$8)</f>
        <v/>
      </c>
      <c r="C26" s="21">
        <f>IF('Projeção Financeira'!$B$8="","",'Projeção Financeira'!$I$8+'Projeção Financeira'!$J$8-'Projeção Financeira'!$K$8)</f>
        <v/>
      </c>
      <c r="D26" s="21">
        <f>IF('Projeção Financeira'!$B$8="","",'Projeção Financeira'!$N$8)</f>
        <v/>
      </c>
    </row>
    <row r="27">
      <c r="A27" s="8">
        <f>IF('Projeção Financeira'!$B$9="","",'Projeção Financeira'!$A$9)</f>
        <v/>
      </c>
      <c r="B27" s="18">
        <f>IF('Projeção Financeira'!$B$9="","",'Projeção Financeira'!$G$9)</f>
        <v/>
      </c>
      <c r="C27" s="18">
        <f>IF('Projeção Financeira'!$B$9="","",'Projeção Financeira'!$I$9+'Projeção Financeira'!$J$9-'Projeção Financeira'!$K$9)</f>
        <v/>
      </c>
      <c r="D27" s="18">
        <f>IF('Projeção Financeira'!$B$9="","",'Projeção Financeira'!$N$9)</f>
        <v/>
      </c>
    </row>
    <row r="28">
      <c r="A28" s="13">
        <f>IF('Projeção Financeira'!$B$10="","",'Projeção Financeira'!$A$10)</f>
        <v/>
      </c>
      <c r="B28" s="21">
        <f>IF('Projeção Financeira'!$B$10="","",'Projeção Financeira'!$G$10)</f>
        <v/>
      </c>
      <c r="C28" s="21">
        <f>IF('Projeção Financeira'!$B$10="","",'Projeção Financeira'!$I$10+'Projeção Financeira'!$J$10-'Projeção Financeira'!$K$10)</f>
        <v/>
      </c>
      <c r="D28" s="21">
        <f>IF('Projeção Financeira'!$B$10="","",'Projeção Financeira'!$N$10)</f>
        <v/>
      </c>
    </row>
    <row r="29">
      <c r="A29" s="8">
        <f>IF('Projeção Financeira'!$B$11="","",'Projeção Financeira'!$A$11)</f>
        <v/>
      </c>
      <c r="B29" s="18">
        <f>IF('Projeção Financeira'!$B$11="","",'Projeção Financeira'!$G$11)</f>
        <v/>
      </c>
      <c r="C29" s="18">
        <f>IF('Projeção Financeira'!$B$11="","",'Projeção Financeira'!$I$11+'Projeção Financeira'!$J$11-'Projeção Financeira'!$K$11)</f>
        <v/>
      </c>
      <c r="D29" s="18">
        <f>IF('Projeção Financeira'!$B$11="","",'Projeção Financeira'!$N$11)</f>
        <v/>
      </c>
    </row>
    <row r="30">
      <c r="A30" s="13">
        <f>IF('Projeção Financeira'!$B$12="","",'Projeção Financeira'!$A$12)</f>
        <v/>
      </c>
      <c r="B30" s="21">
        <f>IF('Projeção Financeira'!$B$12="","",'Projeção Financeira'!$G$12)</f>
        <v/>
      </c>
      <c r="C30" s="21">
        <f>IF('Projeção Financeira'!$B$12="","",'Projeção Financeira'!$I$12+'Projeção Financeira'!$J$12-'Projeção Financeira'!$K$12)</f>
        <v/>
      </c>
      <c r="D30" s="21">
        <f>IF('Projeção Financeira'!$B$12="","",'Projeção Financeira'!$N$12)</f>
        <v/>
      </c>
    </row>
    <row r="31">
      <c r="A31" s="8">
        <f>IF('Projeção Financeira'!$B$13="","",'Projeção Financeira'!$A$13)</f>
        <v/>
      </c>
      <c r="B31" s="18">
        <f>IF('Projeção Financeira'!$B$13="","",'Projeção Financeira'!$G$13)</f>
        <v/>
      </c>
      <c r="C31" s="18">
        <f>IF('Projeção Financeira'!$B$13="","",'Projeção Financeira'!$I$13+'Projeção Financeira'!$J$13-'Projeção Financeira'!$K$13)</f>
        <v/>
      </c>
      <c r="D31" s="18">
        <f>IF('Projeção Financeira'!$B$13="","",'Projeção Financeira'!$N$13)</f>
        <v/>
      </c>
    </row>
    <row r="32">
      <c r="A32" s="13">
        <f>IF('Projeção Financeira'!$B$14="","",'Projeção Financeira'!$A$14)</f>
        <v/>
      </c>
      <c r="B32" s="21">
        <f>IF('Projeção Financeira'!$B$14="","",'Projeção Financeira'!$G$14)</f>
        <v/>
      </c>
      <c r="C32" s="21">
        <f>IF('Projeção Financeira'!$B$14="","",'Projeção Financeira'!$I$14+'Projeção Financeira'!$J$14-'Projeção Financeira'!$K$14)</f>
        <v/>
      </c>
      <c r="D32" s="21">
        <f>IF('Projeção Financeira'!$B$14="","",'Projeção Financeira'!$N$14)</f>
        <v/>
      </c>
    </row>
    <row r="33">
      <c r="A33" s="8">
        <f>IF('Projeção Financeira'!$B$15="","",'Projeção Financeira'!$A$15)</f>
        <v/>
      </c>
      <c r="B33" s="18">
        <f>IF('Projeção Financeira'!$B$15="","",'Projeção Financeira'!$G$15)</f>
        <v/>
      </c>
      <c r="C33" s="18">
        <f>IF('Projeção Financeira'!$B$15="","",'Projeção Financeira'!$I$15+'Projeção Financeira'!$J$15-'Projeção Financeira'!$K$15)</f>
        <v/>
      </c>
      <c r="D33" s="18">
        <f>IF('Projeção Financeira'!$B$15="","",'Projeção Financeira'!$N$15)</f>
        <v/>
      </c>
    </row>
    <row r="34">
      <c r="A34" s="13">
        <f>IF('Projeção Financeira'!$B$16="","",'Projeção Financeira'!$A$16)</f>
        <v/>
      </c>
      <c r="B34" s="21">
        <f>IF('Projeção Financeira'!$B$16="","",'Projeção Financeira'!$G$16)</f>
        <v/>
      </c>
      <c r="C34" s="21">
        <f>IF('Projeção Financeira'!$B$16="","",'Projeção Financeira'!$I$16+'Projeção Financeira'!$J$16-'Projeção Financeira'!$K$16)</f>
        <v/>
      </c>
      <c r="D34" s="21">
        <f>IF('Projeção Financeira'!$B$16="","",'Projeção Financeira'!$N$16)</f>
        <v/>
      </c>
    </row>
    <row r="35">
      <c r="A35" s="8">
        <f>IF('Projeção Financeira'!$B$17="","",'Projeção Financeira'!$A$17)</f>
        <v/>
      </c>
      <c r="B35" s="18">
        <f>IF('Projeção Financeira'!$B$17="","",'Projeção Financeira'!$G$17)</f>
        <v/>
      </c>
      <c r="C35" s="18">
        <f>IF('Projeção Financeira'!$B$17="","",'Projeção Financeira'!$I$17+'Projeção Financeira'!$J$17-'Projeção Financeira'!$K$17)</f>
        <v/>
      </c>
      <c r="D35" s="18">
        <f>IF('Projeção Financeira'!$B$17="","",'Projeção Financeira'!$N$17)</f>
        <v/>
      </c>
    </row>
    <row r="36">
      <c r="A36" s="13">
        <f>IF('Projeção Financeira'!$B$18="","",'Projeção Financeira'!$A$18)</f>
        <v/>
      </c>
      <c r="B36" s="21">
        <f>IF('Projeção Financeira'!$B$18="","",'Projeção Financeira'!$G$18)</f>
        <v/>
      </c>
      <c r="C36" s="21">
        <f>IF('Projeção Financeira'!$B$18="","",'Projeção Financeira'!$I$18+'Projeção Financeira'!$J$18-'Projeção Financeira'!$K$18)</f>
        <v/>
      </c>
      <c r="D36" s="21">
        <f>IF('Projeção Financeira'!$B$18="","",'Projeção Financeira'!$N$18)</f>
        <v/>
      </c>
    </row>
    <row r="37">
      <c r="A37" s="8">
        <f>IF('Projeção Financeira'!$B$19="","",'Projeção Financeira'!$A$19)</f>
        <v/>
      </c>
      <c r="B37" s="18">
        <f>IF('Projeção Financeira'!$B$19="","",'Projeção Financeira'!$G$19)</f>
        <v/>
      </c>
      <c r="C37" s="18">
        <f>IF('Projeção Financeira'!$B$19="","",'Projeção Financeira'!$I$19+'Projeção Financeira'!$J$19-'Projeção Financeira'!$K$19)</f>
        <v/>
      </c>
      <c r="D37" s="18">
        <f>IF('Projeção Financeira'!$B$19="","",'Projeção Financeira'!$N$19)</f>
        <v/>
      </c>
    </row>
    <row r="38">
      <c r="A38" s="13">
        <f>IF('Projeção Financeira'!$B$20="","",'Projeção Financeira'!$A$20)</f>
        <v/>
      </c>
      <c r="B38" s="21">
        <f>IF('Projeção Financeira'!$B$20="","",'Projeção Financeira'!$G$20)</f>
        <v/>
      </c>
      <c r="C38" s="21">
        <f>IF('Projeção Financeira'!$B$20="","",'Projeção Financeira'!$I$20+'Projeção Financeira'!$J$20-'Projeção Financeira'!$K$20)</f>
        <v/>
      </c>
      <c r="D38" s="21">
        <f>IF('Projeção Financeira'!$B$20="","",'Projeção Financeira'!$N$20)</f>
        <v/>
      </c>
    </row>
    <row r="39">
      <c r="A39" s="8">
        <f>IF('Projeção Financeira'!$B$21="","",'Projeção Financeira'!$A$21)</f>
        <v/>
      </c>
      <c r="B39" s="18">
        <f>IF('Projeção Financeira'!$B$21="","",'Projeção Financeira'!$G$21)</f>
        <v/>
      </c>
      <c r="C39" s="18">
        <f>IF('Projeção Financeira'!$B$21="","",'Projeção Financeira'!$I$21+'Projeção Financeira'!$J$21-'Projeção Financeira'!$K$21)</f>
        <v/>
      </c>
      <c r="D39" s="18">
        <f>IF('Projeção Financeira'!$B$21="","",'Projeção Financeira'!$N$21)</f>
        <v/>
      </c>
    </row>
    <row r="40">
      <c r="A40" s="13">
        <f>IF('Projeção Financeira'!$B$22="","",'Projeção Financeira'!$A$22)</f>
        <v/>
      </c>
      <c r="B40" s="21">
        <f>IF('Projeção Financeira'!$B$22="","",'Projeção Financeira'!$G$22)</f>
        <v/>
      </c>
      <c r="C40" s="21">
        <f>IF('Projeção Financeira'!$B$22="","",'Projeção Financeira'!$I$22+'Projeção Financeira'!$J$22-'Projeção Financeira'!$K$22)</f>
        <v/>
      </c>
      <c r="D40" s="21">
        <f>IF('Projeção Financeira'!$B$22="","",'Projeção Financeira'!$N$22)</f>
        <v/>
      </c>
    </row>
    <row r="41">
      <c r="A41" s="8">
        <f>IF('Projeção Financeira'!$B$23="","",'Projeção Financeira'!$A$23)</f>
        <v/>
      </c>
      <c r="B41" s="18">
        <f>IF('Projeção Financeira'!$B$23="","",'Projeção Financeira'!$G$23)</f>
        <v/>
      </c>
      <c r="C41" s="18">
        <f>IF('Projeção Financeira'!$B$23="","",'Projeção Financeira'!$I$23+'Projeção Financeira'!$J$23-'Projeção Financeira'!$K$23)</f>
        <v/>
      </c>
      <c r="D41" s="18">
        <f>IF('Projeção Financeira'!$B$23="","",'Projeção Financeira'!$N$23)</f>
        <v/>
      </c>
    </row>
    <row r="42">
      <c r="A42" s="13">
        <f>IF('Projeção Financeira'!$B$24="","",'Projeção Financeira'!$A$24)</f>
        <v/>
      </c>
      <c r="B42" s="21">
        <f>IF('Projeção Financeira'!$B$24="","",'Projeção Financeira'!$G$24)</f>
        <v/>
      </c>
      <c r="C42" s="21">
        <f>IF('Projeção Financeira'!$B$24="","",'Projeção Financeira'!$I$24+'Projeção Financeira'!$J$24-'Projeção Financeira'!$K$24)</f>
        <v/>
      </c>
      <c r="D42" s="21">
        <f>IF('Projeção Financeira'!$B$24="","",'Projeção Financeira'!$N$24)</f>
        <v/>
      </c>
    </row>
    <row r="43">
      <c r="A43" s="8">
        <f>IF('Projeção Financeira'!$B$25="","",'Projeção Financeira'!$A$25)</f>
        <v/>
      </c>
      <c r="B43" s="18">
        <f>IF('Projeção Financeira'!$B$25="","",'Projeção Financeira'!$G$25)</f>
        <v/>
      </c>
      <c r="C43" s="18">
        <f>IF('Projeção Financeira'!$B$25="","",'Projeção Financeira'!$I$25+'Projeção Financeira'!$J$25-'Projeção Financeira'!$K$25)</f>
        <v/>
      </c>
      <c r="D43" s="18">
        <f>IF('Projeção Financeira'!$B$25="","",'Projeção Financeira'!$N$25)</f>
        <v/>
      </c>
    </row>
    <row r="44">
      <c r="A44" s="13">
        <f>IF('Projeção Financeira'!$B$26="","",'Projeção Financeira'!$A$26)</f>
        <v/>
      </c>
      <c r="B44" s="21">
        <f>IF('Projeção Financeira'!$B$26="","",'Projeção Financeira'!$G$26)</f>
        <v/>
      </c>
      <c r="C44" s="21">
        <f>IF('Projeção Financeira'!$B$26="","",'Projeção Financeira'!$I$26+'Projeção Financeira'!$J$26-'Projeção Financeira'!$K$26)</f>
        <v/>
      </c>
      <c r="D44" s="21">
        <f>IF('Projeção Financeira'!$B$26="","",'Projeção Financeira'!$N$26)</f>
        <v/>
      </c>
    </row>
    <row r="45">
      <c r="A45" s="8">
        <f>IF('Projeção Financeira'!$B$27="","",'Projeção Financeira'!$A$27)</f>
        <v/>
      </c>
      <c r="B45" s="18">
        <f>IF('Projeção Financeira'!$B$27="","",'Projeção Financeira'!$G$27)</f>
        <v/>
      </c>
      <c r="C45" s="18">
        <f>IF('Projeção Financeira'!$B$27="","",'Projeção Financeira'!$I$27+'Projeção Financeira'!$J$27-'Projeção Financeira'!$K$27)</f>
        <v/>
      </c>
      <c r="D45" s="18">
        <f>IF('Projeção Financeira'!$B$27="","",'Projeção Financeira'!$N$27)</f>
        <v/>
      </c>
    </row>
    <row r="46">
      <c r="A46" s="13">
        <f>IF('Projeção Financeira'!$B$28="","",'Projeção Financeira'!$A$28)</f>
        <v/>
      </c>
      <c r="B46" s="21">
        <f>IF('Projeção Financeira'!$B$28="","",'Projeção Financeira'!$G$28)</f>
        <v/>
      </c>
      <c r="C46" s="21">
        <f>IF('Projeção Financeira'!$B$28="","",'Projeção Financeira'!$I$28+'Projeção Financeira'!$J$28-'Projeção Financeira'!$K$28)</f>
        <v/>
      </c>
      <c r="D46" s="21">
        <f>IF('Projeção Financeira'!$B$28="","",'Projeção Financeira'!$N$28)</f>
        <v/>
      </c>
    </row>
    <row r="47">
      <c r="A47" s="8">
        <f>IF('Projeção Financeira'!$B$29="","",'Projeção Financeira'!$A$29)</f>
        <v/>
      </c>
      <c r="B47" s="18">
        <f>IF('Projeção Financeira'!$B$29="","",'Projeção Financeira'!$G$29)</f>
        <v/>
      </c>
      <c r="C47" s="18">
        <f>IF('Projeção Financeira'!$B$29="","",'Projeção Financeira'!$I$29+'Projeção Financeira'!$J$29-'Projeção Financeira'!$K$29)</f>
        <v/>
      </c>
      <c r="D47" s="18">
        <f>IF('Projeção Financeira'!$B$29="","",'Projeção Financeira'!$N$29)</f>
        <v/>
      </c>
    </row>
    <row r="48">
      <c r="A48" s="13">
        <f>IF('Projeção Financeira'!$B$30="","",'Projeção Financeira'!$A$30)</f>
        <v/>
      </c>
      <c r="B48" s="21">
        <f>IF('Projeção Financeira'!$B$30="","",'Projeção Financeira'!$G$30)</f>
        <v/>
      </c>
      <c r="C48" s="21">
        <f>IF('Projeção Financeira'!$B$30="","",'Projeção Financeira'!$I$30+'Projeção Financeira'!$J$30-'Projeção Financeira'!$K$30)</f>
        <v/>
      </c>
      <c r="D48" s="21">
        <f>IF('Projeção Financeira'!$B$30="","",'Projeção Financeira'!$N$30)</f>
        <v/>
      </c>
    </row>
    <row r="49">
      <c r="A49" s="8">
        <f>IF('Projeção Financeira'!$B$31="","",'Projeção Financeira'!$A$31)</f>
        <v/>
      </c>
      <c r="B49" s="18">
        <f>IF('Projeção Financeira'!$B$31="","",'Projeção Financeira'!$G$31)</f>
        <v/>
      </c>
      <c r="C49" s="18">
        <f>IF('Projeção Financeira'!$B$31="","",'Projeção Financeira'!$I$31+'Projeção Financeira'!$J$31-'Projeção Financeira'!$K$31)</f>
        <v/>
      </c>
      <c r="D49" s="18">
        <f>IF('Projeção Financeira'!$B$31="","",'Projeção Financeira'!$N$31)</f>
        <v/>
      </c>
    </row>
    <row r="50">
      <c r="A50" s="13">
        <f>IF('Projeção Financeira'!$B$32="","",'Projeção Financeira'!$A$32)</f>
        <v/>
      </c>
      <c r="B50" s="21">
        <f>IF('Projeção Financeira'!$B$32="","",'Projeção Financeira'!$G$32)</f>
        <v/>
      </c>
      <c r="C50" s="21">
        <f>IF('Projeção Financeira'!$B$32="","",'Projeção Financeira'!$I$32+'Projeção Financeira'!$J$32-'Projeção Financeira'!$K$32)</f>
        <v/>
      </c>
      <c r="D50" s="21">
        <f>IF('Projeção Financeira'!$B$32="","",'Projeção Financeira'!$N$32)</f>
        <v/>
      </c>
    </row>
    <row r="51">
      <c r="A51" s="8">
        <f>IF('Projeção Financeira'!$B$33="","",'Projeção Financeira'!$A$33)</f>
        <v/>
      </c>
      <c r="B51" s="18">
        <f>IF('Projeção Financeira'!$B$33="","",'Projeção Financeira'!$G$33)</f>
        <v/>
      </c>
      <c r="C51" s="18">
        <f>IF('Projeção Financeira'!$B$33="","",'Projeção Financeira'!$I$33+'Projeção Financeira'!$J$33-'Projeção Financeira'!$K$33)</f>
        <v/>
      </c>
      <c r="D51" s="18">
        <f>IF('Projeção Financeira'!$B$33="","",'Projeção Financeira'!$N$33)</f>
        <v/>
      </c>
    </row>
    <row r="52">
      <c r="A52" s="13">
        <f>IF('Projeção Financeira'!$B$34="","",'Projeção Financeira'!$A$34)</f>
        <v/>
      </c>
      <c r="B52" s="21">
        <f>IF('Projeção Financeira'!$B$34="","",'Projeção Financeira'!$G$34)</f>
        <v/>
      </c>
      <c r="C52" s="21">
        <f>IF('Projeção Financeira'!$B$34="","",'Projeção Financeira'!$I$34+'Projeção Financeira'!$J$34-'Projeção Financeira'!$K$34)</f>
        <v/>
      </c>
      <c r="D52" s="21">
        <f>IF('Projeção Financeira'!$B$34="","",'Projeção Financeira'!$N$34)</f>
        <v/>
      </c>
    </row>
    <row r="53">
      <c r="A53" s="8">
        <f>IF('Projeção Financeira'!$B$35="","",'Projeção Financeira'!$A$35)</f>
        <v/>
      </c>
      <c r="B53" s="18">
        <f>IF('Projeção Financeira'!$B$35="","",'Projeção Financeira'!$G$35)</f>
        <v/>
      </c>
      <c r="C53" s="18">
        <f>IF('Projeção Financeira'!$B$35="","",'Projeção Financeira'!$I$35+'Projeção Financeira'!$J$35-'Projeção Financeira'!$K$35)</f>
        <v/>
      </c>
      <c r="D53" s="18">
        <f>IF('Projeção Financeira'!$B$35="","",'Projeção Financeira'!$N$35)</f>
        <v/>
      </c>
    </row>
    <row r="54">
      <c r="A54" s="13">
        <f>IF('Projeção Financeira'!$B$36="","",'Projeção Financeira'!$A$36)</f>
        <v/>
      </c>
      <c r="B54" s="21">
        <f>IF('Projeção Financeira'!$B$36="","",'Projeção Financeira'!$G$36)</f>
        <v/>
      </c>
      <c r="C54" s="21">
        <f>IF('Projeção Financeira'!$B$36="","",'Projeção Financeira'!$I$36+'Projeção Financeira'!$J$36-'Projeção Financeira'!$K$36)</f>
        <v/>
      </c>
      <c r="D54" s="21">
        <f>IF('Projeção Financeira'!$B$36="","",'Projeção Financeira'!$N$36)</f>
        <v/>
      </c>
    </row>
    <row r="55">
      <c r="A55" s="8">
        <f>IF('Projeção Financeira'!$B$37="","",'Projeção Financeira'!$A$37)</f>
        <v/>
      </c>
      <c r="B55" s="18">
        <f>IF('Projeção Financeira'!$B$37="","",'Projeção Financeira'!$G$37)</f>
        <v/>
      </c>
      <c r="C55" s="18">
        <f>IF('Projeção Financeira'!$B$37="","",'Projeção Financeira'!$I$37+'Projeção Financeira'!$J$37-'Projeção Financeira'!$K$37)</f>
        <v/>
      </c>
      <c r="D55" s="18">
        <f>IF('Projeção Financeira'!$B$37="","",'Projeção Financeira'!$N$37)</f>
        <v/>
      </c>
    </row>
    <row r="56">
      <c r="A56" s="13">
        <f>IF('Projeção Financeira'!$B$38="","",'Projeção Financeira'!$A$38)</f>
        <v/>
      </c>
      <c r="B56" s="21">
        <f>IF('Projeção Financeira'!$B$38="","",'Projeção Financeira'!$G$38)</f>
        <v/>
      </c>
      <c r="C56" s="21">
        <f>IF('Projeção Financeira'!$B$38="","",'Projeção Financeira'!$I$38+'Projeção Financeira'!$J$38-'Projeção Financeira'!$K$38)</f>
        <v/>
      </c>
      <c r="D56" s="21">
        <f>IF('Projeção Financeira'!$B$38="","",'Projeção Financeira'!$N$38)</f>
        <v/>
      </c>
    </row>
    <row r="57">
      <c r="A57" s="8">
        <f>IF('Projeção Financeira'!$B$39="","",'Projeção Financeira'!$A$39)</f>
        <v/>
      </c>
      <c r="B57" s="18">
        <f>IF('Projeção Financeira'!$B$39="","",'Projeção Financeira'!$G$39)</f>
        <v/>
      </c>
      <c r="C57" s="18">
        <f>IF('Projeção Financeira'!$B$39="","",'Projeção Financeira'!$I$39+'Projeção Financeira'!$J$39-'Projeção Financeira'!$K$39)</f>
        <v/>
      </c>
      <c r="D57" s="18">
        <f>IF('Projeção Financeira'!$B$39="","",'Projeção Financeira'!$N$39)</f>
        <v/>
      </c>
    </row>
    <row r="58">
      <c r="A58" s="13">
        <f>IF('Projeção Financeira'!$B$40="","",'Projeção Financeira'!$A$40)</f>
        <v/>
      </c>
      <c r="B58" s="21">
        <f>IF('Projeção Financeira'!$B$40="","",'Projeção Financeira'!$G$40)</f>
        <v/>
      </c>
      <c r="C58" s="21">
        <f>IF('Projeção Financeira'!$B$40="","",'Projeção Financeira'!$I$40+'Projeção Financeira'!$J$40-'Projeção Financeira'!$K$40)</f>
        <v/>
      </c>
      <c r="D58" s="21">
        <f>IF('Projeção Financeira'!$B$40="","",'Projeção Financeira'!$N$40)</f>
        <v/>
      </c>
    </row>
    <row r="59">
      <c r="A59" s="8">
        <f>IF('Projeção Financeira'!$B$41="","",'Projeção Financeira'!$A$41)</f>
        <v/>
      </c>
      <c r="B59" s="18">
        <f>IF('Projeção Financeira'!$B$41="","",'Projeção Financeira'!$G$41)</f>
        <v/>
      </c>
      <c r="C59" s="18">
        <f>IF('Projeção Financeira'!$B$41="","",'Projeção Financeira'!$I$41+'Projeção Financeira'!$J$41-'Projeção Financeira'!$K$41)</f>
        <v/>
      </c>
      <c r="D59" s="18">
        <f>IF('Projeção Financeira'!$B$41="","",'Projeção Financeira'!$N$41)</f>
        <v/>
      </c>
    </row>
    <row r="60">
      <c r="A60" s="13">
        <f>IF('Projeção Financeira'!$B$42="","",'Projeção Financeira'!$A$42)</f>
        <v/>
      </c>
      <c r="B60" s="21">
        <f>IF('Projeção Financeira'!$B$42="","",'Projeção Financeira'!$G$42)</f>
        <v/>
      </c>
      <c r="C60" s="21">
        <f>IF('Projeção Financeira'!$B$42="","",'Projeção Financeira'!$I$42+'Projeção Financeira'!$J$42-'Projeção Financeira'!$K$42)</f>
        <v/>
      </c>
      <c r="D60" s="21">
        <f>IF('Projeção Financeira'!$B$42="","",'Projeção Financeira'!$N$42)</f>
        <v/>
      </c>
    </row>
    <row r="61">
      <c r="A61" s="8">
        <f>IF('Projeção Financeira'!$B$43="","",'Projeção Financeira'!$A$43)</f>
        <v/>
      </c>
      <c r="B61" s="18">
        <f>IF('Projeção Financeira'!$B$43="","",'Projeção Financeira'!$G$43)</f>
        <v/>
      </c>
      <c r="C61" s="18">
        <f>IF('Projeção Financeira'!$B$43="","",'Projeção Financeira'!$I$43+'Projeção Financeira'!$J$43-'Projeção Financeira'!$K$43)</f>
        <v/>
      </c>
      <c r="D61" s="18">
        <f>IF('Projeção Financeira'!$B$43="","",'Projeção Financeira'!$N$43)</f>
        <v/>
      </c>
    </row>
    <row r="62">
      <c r="A62" s="13">
        <f>IF('Projeção Financeira'!$B$44="","",'Projeção Financeira'!$A$44)</f>
        <v/>
      </c>
      <c r="B62" s="21">
        <f>IF('Projeção Financeira'!$B$44="","",'Projeção Financeira'!$G$44)</f>
        <v/>
      </c>
      <c r="C62" s="21">
        <f>IF('Projeção Financeira'!$B$44="","",'Projeção Financeira'!$I$44+'Projeção Financeira'!$J$44-'Projeção Financeira'!$K$44)</f>
        <v/>
      </c>
      <c r="D62" s="21">
        <f>IF('Projeção Financeira'!$B$44="","",'Projeção Financeira'!$N$44)</f>
        <v/>
      </c>
    </row>
    <row r="63">
      <c r="A63" s="8">
        <f>IF('Projeção Financeira'!$B$45="","",'Projeção Financeira'!$A$45)</f>
        <v/>
      </c>
      <c r="B63" s="18">
        <f>IF('Projeção Financeira'!$B$45="","",'Projeção Financeira'!$G$45)</f>
        <v/>
      </c>
      <c r="C63" s="18">
        <f>IF('Projeção Financeira'!$B$45="","",'Projeção Financeira'!$I$45+'Projeção Financeira'!$J$45-'Projeção Financeira'!$K$45)</f>
        <v/>
      </c>
      <c r="D63" s="18">
        <f>IF('Projeção Financeira'!$B$45="","",'Projeção Financeira'!$N$45)</f>
        <v/>
      </c>
    </row>
    <row r="64">
      <c r="A64" s="13">
        <f>IF('Projeção Financeira'!$B$46="","",'Projeção Financeira'!$A$46)</f>
        <v/>
      </c>
      <c r="B64" s="21">
        <f>IF('Projeção Financeira'!$B$46="","",'Projeção Financeira'!$G$46)</f>
        <v/>
      </c>
      <c r="C64" s="21">
        <f>IF('Projeção Financeira'!$B$46="","",'Projeção Financeira'!$I$46+'Projeção Financeira'!$J$46-'Projeção Financeira'!$K$46)</f>
        <v/>
      </c>
      <c r="D64" s="21">
        <f>IF('Projeção Financeira'!$B$46="","",'Projeção Financeira'!$N$46)</f>
        <v/>
      </c>
    </row>
    <row r="65">
      <c r="A65" s="8">
        <f>IF('Projeção Financeira'!$B$47="","",'Projeção Financeira'!$A$47)</f>
        <v/>
      </c>
      <c r="B65" s="18">
        <f>IF('Projeção Financeira'!$B$47="","",'Projeção Financeira'!$G$47)</f>
        <v/>
      </c>
      <c r="C65" s="18">
        <f>IF('Projeção Financeira'!$B$47="","",'Projeção Financeira'!$I$47+'Projeção Financeira'!$J$47-'Projeção Financeira'!$K$47)</f>
        <v/>
      </c>
      <c r="D65" s="18">
        <f>IF('Projeção Financeira'!$B$47="","",'Projeção Financeira'!$N$47)</f>
        <v/>
      </c>
    </row>
    <row r="66">
      <c r="A66" s="13">
        <f>IF('Projeção Financeira'!$B$48="","",'Projeção Financeira'!$A$48)</f>
        <v/>
      </c>
      <c r="B66" s="21">
        <f>IF('Projeção Financeira'!$B$48="","",'Projeção Financeira'!$G$48)</f>
        <v/>
      </c>
      <c r="C66" s="21">
        <f>IF('Projeção Financeira'!$B$48="","",'Projeção Financeira'!$I$48+'Projeção Financeira'!$J$48-'Projeção Financeira'!$K$48)</f>
        <v/>
      </c>
      <c r="D66" s="21">
        <f>IF('Projeção Financeira'!$B$48="","",'Projeção Financeira'!$N$48)</f>
        <v/>
      </c>
    </row>
    <row r="67">
      <c r="A67" s="8">
        <f>IF('Projeção Financeira'!$B$49="","",'Projeção Financeira'!$A$49)</f>
        <v/>
      </c>
      <c r="B67" s="18">
        <f>IF('Projeção Financeira'!$B$49="","",'Projeção Financeira'!$G$49)</f>
        <v/>
      </c>
      <c r="C67" s="18">
        <f>IF('Projeção Financeira'!$B$49="","",'Projeção Financeira'!$I$49+'Projeção Financeira'!$J$49-'Projeção Financeira'!$K$49)</f>
        <v/>
      </c>
      <c r="D67" s="18">
        <f>IF('Projeção Financeira'!$B$49="","",'Projeção Financeira'!$N$49)</f>
        <v/>
      </c>
    </row>
    <row r="68">
      <c r="A68" s="13">
        <f>IF('Projeção Financeira'!$B$50="","",'Projeção Financeira'!$A$50)</f>
        <v/>
      </c>
      <c r="B68" s="21">
        <f>IF('Projeção Financeira'!$B$50="","",'Projeção Financeira'!$G$50)</f>
        <v/>
      </c>
      <c r="C68" s="21">
        <f>IF('Projeção Financeira'!$B$50="","",'Projeção Financeira'!$I$50+'Projeção Financeira'!$J$50-'Projeção Financeira'!$K$50)</f>
        <v/>
      </c>
      <c r="D68" s="21">
        <f>IF('Projeção Financeira'!$B$50="","",'Projeção Financeira'!$N$50)</f>
        <v/>
      </c>
    </row>
    <row r="69">
      <c r="A69" s="8">
        <f>IF('Projeção Financeira'!$B$51="","",'Projeção Financeira'!$A$51)</f>
        <v/>
      </c>
      <c r="B69" s="18">
        <f>IF('Projeção Financeira'!$B$51="","",'Projeção Financeira'!$G$51)</f>
        <v/>
      </c>
      <c r="C69" s="18">
        <f>IF('Projeção Financeira'!$B$51="","",'Projeção Financeira'!$I$51+'Projeção Financeira'!$J$51-'Projeção Financeira'!$K$51)</f>
        <v/>
      </c>
      <c r="D69" s="18">
        <f>IF('Projeção Financeira'!$B$51="","",'Projeção Financeira'!$N$51)</f>
        <v/>
      </c>
    </row>
    <row r="70">
      <c r="A70" s="13">
        <f>IF('Projeção Financeira'!$B$52="","",'Projeção Financeira'!$A$52)</f>
        <v/>
      </c>
      <c r="B70" s="21">
        <f>IF('Projeção Financeira'!$B$52="","",'Projeção Financeira'!$G$52)</f>
        <v/>
      </c>
      <c r="C70" s="21">
        <f>IF('Projeção Financeira'!$B$52="","",'Projeção Financeira'!$I$52+'Projeção Financeira'!$J$52-'Projeção Financeira'!$K$52)</f>
        <v/>
      </c>
      <c r="D70" s="21">
        <f>IF('Projeção Financeira'!$B$52="","",'Projeção Financeira'!$N$52)</f>
        <v/>
      </c>
    </row>
    <row r="71">
      <c r="A71" s="8">
        <f>IF('Projeção Financeira'!$B$53="","",'Projeção Financeira'!$A$53)</f>
        <v/>
      </c>
      <c r="B71" s="18">
        <f>IF('Projeção Financeira'!$B$53="","",'Projeção Financeira'!$G$53)</f>
        <v/>
      </c>
      <c r="C71" s="18">
        <f>IF('Projeção Financeira'!$B$53="","",'Projeção Financeira'!$I$53+'Projeção Financeira'!$J$53-'Projeção Financeira'!$K$53)</f>
        <v/>
      </c>
      <c r="D71" s="18">
        <f>IF('Projeção Financeira'!$B$53="","",'Projeção Financeira'!$N$53)</f>
        <v/>
      </c>
    </row>
    <row r="72">
      <c r="A72" s="13">
        <f>IF('Projeção Financeira'!$B$54="","",'Projeção Financeira'!$A$54)</f>
        <v/>
      </c>
      <c r="B72" s="21">
        <f>IF('Projeção Financeira'!$B$54="","",'Projeção Financeira'!$G$54)</f>
        <v/>
      </c>
      <c r="C72" s="21">
        <f>IF('Projeção Financeira'!$B$54="","",'Projeção Financeira'!$I$54+'Projeção Financeira'!$J$54-'Projeção Financeira'!$K$54)</f>
        <v/>
      </c>
      <c r="D72" s="21">
        <f>IF('Projeção Financeira'!$B$54="","",'Projeção Financeira'!$N$54)</f>
        <v/>
      </c>
    </row>
    <row r="73">
      <c r="A73" s="8">
        <f>IF('Projeção Financeira'!$B$55="","",'Projeção Financeira'!$A$55)</f>
        <v/>
      </c>
      <c r="B73" s="18">
        <f>IF('Projeção Financeira'!$B$55="","",'Projeção Financeira'!$G$55)</f>
        <v/>
      </c>
      <c r="C73" s="18">
        <f>IF('Projeção Financeira'!$B$55="","",'Projeção Financeira'!$I$55+'Projeção Financeira'!$J$55-'Projeção Financeira'!$K$55)</f>
        <v/>
      </c>
      <c r="D73" s="18">
        <f>IF('Projeção Financeira'!$B$55="","",'Projeção Financeira'!$N$55)</f>
        <v/>
      </c>
    </row>
    <row r="74">
      <c r="A74" s="13">
        <f>IF('Projeção Financeira'!$B$56="","",'Projeção Financeira'!$A$56)</f>
        <v/>
      </c>
      <c r="B74" s="21">
        <f>IF('Projeção Financeira'!$B$56="","",'Projeção Financeira'!$G$56)</f>
        <v/>
      </c>
      <c r="C74" s="21">
        <f>IF('Projeção Financeira'!$B$56="","",'Projeção Financeira'!$I$56+'Projeção Financeira'!$J$56-'Projeção Financeira'!$K$56)</f>
        <v/>
      </c>
      <c r="D74" s="21">
        <f>IF('Projeção Financeira'!$B$56="","",'Projeção Financeira'!$N$56)</f>
        <v/>
      </c>
    </row>
    <row r="75">
      <c r="A75" s="8">
        <f>IF('Projeção Financeira'!$B$57="","",'Projeção Financeira'!$A$57)</f>
        <v/>
      </c>
      <c r="B75" s="18">
        <f>IF('Projeção Financeira'!$B$57="","",'Projeção Financeira'!$G$57)</f>
        <v/>
      </c>
      <c r="C75" s="18">
        <f>IF('Projeção Financeira'!$B$57="","",'Projeção Financeira'!$I$57+'Projeção Financeira'!$J$57-'Projeção Financeira'!$K$57)</f>
        <v/>
      </c>
      <c r="D75" s="18">
        <f>IF('Projeção Financeira'!$B$57="","",'Projeção Financeira'!$N$57)</f>
        <v/>
      </c>
    </row>
    <row r="76">
      <c r="A76" s="13">
        <f>IF('Projeção Financeira'!$B$58="","",'Projeção Financeira'!$A$58)</f>
        <v/>
      </c>
      <c r="B76" s="21">
        <f>IF('Projeção Financeira'!$B$58="","",'Projeção Financeira'!$G$58)</f>
        <v/>
      </c>
      <c r="C76" s="21">
        <f>IF('Projeção Financeira'!$B$58="","",'Projeção Financeira'!$I$58+'Projeção Financeira'!$J$58-'Projeção Financeira'!$K$58)</f>
        <v/>
      </c>
      <c r="D76" s="21">
        <f>IF('Projeção Financeira'!$B$58="","",'Projeção Financeira'!$N$58)</f>
        <v/>
      </c>
    </row>
    <row r="77">
      <c r="A77" s="8">
        <f>IF('Projeção Financeira'!$B$59="","",'Projeção Financeira'!$A$59)</f>
        <v/>
      </c>
      <c r="B77" s="18">
        <f>IF('Projeção Financeira'!$B$59="","",'Projeção Financeira'!$G$59)</f>
        <v/>
      </c>
      <c r="C77" s="18">
        <f>IF('Projeção Financeira'!$B$59="","",'Projeção Financeira'!$I$59+'Projeção Financeira'!$J$59-'Projeção Financeira'!$K$59)</f>
        <v/>
      </c>
      <c r="D77" s="18">
        <f>IF('Projeção Financeira'!$B$59="","",'Projeção Financeira'!$N$59)</f>
        <v/>
      </c>
    </row>
    <row r="78">
      <c r="A78" s="13">
        <f>IF('Projeção Financeira'!$B$60="","",'Projeção Financeira'!$A$60)</f>
        <v/>
      </c>
      <c r="B78" s="21">
        <f>IF('Projeção Financeira'!$B$60="","",'Projeção Financeira'!$G$60)</f>
        <v/>
      </c>
      <c r="C78" s="21">
        <f>IF('Projeção Financeira'!$B$60="","",'Projeção Financeira'!$I$60+'Projeção Financeira'!$J$60-'Projeção Financeira'!$K$60)</f>
        <v/>
      </c>
      <c r="D78" s="21">
        <f>IF('Projeção Financeira'!$B$60="","",'Projeção Financeira'!$N$60)</f>
        <v/>
      </c>
    </row>
    <row r="79">
      <c r="A79" s="8">
        <f>IF('Projeção Financeira'!$B$61="","",'Projeção Financeira'!$A$61)</f>
        <v/>
      </c>
      <c r="B79" s="18">
        <f>IF('Projeção Financeira'!$B$61="","",'Projeção Financeira'!$G$61)</f>
        <v/>
      </c>
      <c r="C79" s="18">
        <f>IF('Projeção Financeira'!$B$61="","",'Projeção Financeira'!$I$61+'Projeção Financeira'!$J$61-'Projeção Financeira'!$K$61)</f>
        <v/>
      </c>
      <c r="D79" s="18">
        <f>IF('Projeção Financeira'!$B$61="","",'Projeção Financeira'!$N$61)</f>
        <v/>
      </c>
    </row>
    <row r="80">
      <c r="A80" s="13">
        <f>IF('Projeção Financeira'!$B$62="","",'Projeção Financeira'!$A$62)</f>
        <v/>
      </c>
      <c r="B80" s="21">
        <f>IF('Projeção Financeira'!$B$62="","",'Projeção Financeira'!$G$62)</f>
        <v/>
      </c>
      <c r="C80" s="21">
        <f>IF('Projeção Financeira'!$B$62="","",'Projeção Financeira'!$I$62+'Projeção Financeira'!$J$62-'Projeção Financeira'!$K$62)</f>
        <v/>
      </c>
      <c r="D80" s="21">
        <f>IF('Projeção Financeira'!$B$62="","",'Projeção Financeira'!$N$62)</f>
        <v/>
      </c>
    </row>
    <row r="81">
      <c r="A81" s="8">
        <f>IF('Projeção Financeira'!$B$63="","",'Projeção Financeira'!$A$63)</f>
        <v/>
      </c>
      <c r="B81" s="18">
        <f>IF('Projeção Financeira'!$B$63="","",'Projeção Financeira'!$G$63)</f>
        <v/>
      </c>
      <c r="C81" s="18">
        <f>IF('Projeção Financeira'!$B$63="","",'Projeção Financeira'!$I$63+'Projeção Financeira'!$J$63-'Projeção Financeira'!$K$63)</f>
        <v/>
      </c>
      <c r="D81" s="18">
        <f>IF('Projeção Financeira'!$B$63="","",'Projeção Financeira'!$N$63)</f>
        <v/>
      </c>
    </row>
    <row r="82">
      <c r="A82" s="13">
        <f>IF('Projeção Financeira'!$B$64="","",'Projeção Financeira'!$A$64)</f>
        <v/>
      </c>
      <c r="B82" s="21">
        <f>IF('Projeção Financeira'!$B$64="","",'Projeção Financeira'!$G$64)</f>
        <v/>
      </c>
      <c r="C82" s="21">
        <f>IF('Projeção Financeira'!$B$64="","",'Projeção Financeira'!$I$64+'Projeção Financeira'!$J$64-'Projeção Financeira'!$K$64)</f>
        <v/>
      </c>
      <c r="D82" s="21">
        <f>IF('Projeção Financeira'!$B$64="","",'Projeção Financeira'!$N$64)</f>
        <v/>
      </c>
    </row>
    <row r="83">
      <c r="A83" s="8">
        <f>IF('Projeção Financeira'!$B$65="","",'Projeção Financeira'!$A$65)</f>
        <v/>
      </c>
      <c r="B83" s="18">
        <f>IF('Projeção Financeira'!$B$65="","",'Projeção Financeira'!$G$65)</f>
        <v/>
      </c>
      <c r="C83" s="18">
        <f>IF('Projeção Financeira'!$B$65="","",'Projeção Financeira'!$I$65+'Projeção Financeira'!$J$65-'Projeção Financeira'!$K$65)</f>
        <v/>
      </c>
      <c r="D83" s="18">
        <f>IF('Projeção Financeira'!$B$65="","",'Projeção Financeira'!$N$65)</f>
        <v/>
      </c>
    </row>
    <row r="84">
      <c r="A84" s="13">
        <f>IF('Projeção Financeira'!$B$66="","",'Projeção Financeira'!$A$66)</f>
        <v/>
      </c>
      <c r="B84" s="21">
        <f>IF('Projeção Financeira'!$B$66="","",'Projeção Financeira'!$G$66)</f>
        <v/>
      </c>
      <c r="C84" s="21">
        <f>IF('Projeção Financeira'!$B$66="","",'Projeção Financeira'!$I$66+'Projeção Financeira'!$J$66-'Projeção Financeira'!$K$66)</f>
        <v/>
      </c>
      <c r="D84" s="21">
        <f>IF('Projeção Financeira'!$B$66="","",'Projeção Financeira'!$N$66)</f>
        <v/>
      </c>
    </row>
    <row r="85">
      <c r="A85" s="8">
        <f>IF('Projeção Financeira'!$B$67="","",'Projeção Financeira'!$A$67)</f>
        <v/>
      </c>
      <c r="B85" s="18">
        <f>IF('Projeção Financeira'!$B$67="","",'Projeção Financeira'!$G$67)</f>
        <v/>
      </c>
      <c r="C85" s="18">
        <f>IF('Projeção Financeira'!$B$67="","",'Projeção Financeira'!$I$67+'Projeção Financeira'!$J$67-'Projeção Financeira'!$K$67)</f>
        <v/>
      </c>
      <c r="D85" s="18">
        <f>IF('Projeção Financeira'!$B$67="","",'Projeção Financeira'!$N$67)</f>
        <v/>
      </c>
    </row>
    <row r="86">
      <c r="A86" s="13">
        <f>IF('Projeção Financeira'!$B$68="","",'Projeção Financeira'!$A$68)</f>
        <v/>
      </c>
      <c r="B86" s="21">
        <f>IF('Projeção Financeira'!$B$68="","",'Projeção Financeira'!$G$68)</f>
        <v/>
      </c>
      <c r="C86" s="21">
        <f>IF('Projeção Financeira'!$B$68="","",'Projeção Financeira'!$I$68+'Projeção Financeira'!$J$68-'Projeção Financeira'!$K$68)</f>
        <v/>
      </c>
      <c r="D86" s="21">
        <f>IF('Projeção Financeira'!$B$68="","",'Projeção Financeira'!$N$68)</f>
        <v/>
      </c>
    </row>
    <row r="87">
      <c r="A87" s="8">
        <f>IF('Projeção Financeira'!$B$69="","",'Projeção Financeira'!$A$69)</f>
        <v/>
      </c>
      <c r="B87" s="18">
        <f>IF('Projeção Financeira'!$B$69="","",'Projeção Financeira'!$G$69)</f>
        <v/>
      </c>
      <c r="C87" s="18">
        <f>IF('Projeção Financeira'!$B$69="","",'Projeção Financeira'!$I$69+'Projeção Financeira'!$J$69-'Projeção Financeira'!$K$69)</f>
        <v/>
      </c>
      <c r="D87" s="18">
        <f>IF('Projeção Financeira'!$B$69="","",'Projeção Financeira'!$N$69)</f>
        <v/>
      </c>
    </row>
    <row r="88">
      <c r="A88" s="13">
        <f>IF('Projeção Financeira'!$B$70="","",'Projeção Financeira'!$A$70)</f>
        <v/>
      </c>
      <c r="B88" s="21">
        <f>IF('Projeção Financeira'!$B$70="","",'Projeção Financeira'!$G$70)</f>
        <v/>
      </c>
      <c r="C88" s="21">
        <f>IF('Projeção Financeira'!$B$70="","",'Projeção Financeira'!$I$70+'Projeção Financeira'!$J$70-'Projeção Financeira'!$K$70)</f>
        <v/>
      </c>
      <c r="D88" s="21">
        <f>IF('Projeção Financeira'!$B$70="","",'Projeção Financeira'!$N$70)</f>
        <v/>
      </c>
    </row>
    <row r="89">
      <c r="A89" s="8">
        <f>IF('Projeção Financeira'!$B$71="","",'Projeção Financeira'!$A$71)</f>
        <v/>
      </c>
      <c r="B89" s="18">
        <f>IF('Projeção Financeira'!$B$71="","",'Projeção Financeira'!$G$71)</f>
        <v/>
      </c>
      <c r="C89" s="18">
        <f>IF('Projeção Financeira'!$B$71="","",'Projeção Financeira'!$I$71+'Projeção Financeira'!$J$71-'Projeção Financeira'!$K$71)</f>
        <v/>
      </c>
      <c r="D89" s="18">
        <f>IF('Projeção Financeira'!$B$71="","",'Projeção Financeira'!$N$71)</f>
        <v/>
      </c>
    </row>
    <row r="90">
      <c r="A90" s="13">
        <f>IF('Projeção Financeira'!$B$72="","",'Projeção Financeira'!$A$72)</f>
        <v/>
      </c>
      <c r="B90" s="21">
        <f>IF('Projeção Financeira'!$B$72="","",'Projeção Financeira'!$G$72)</f>
        <v/>
      </c>
      <c r="C90" s="21">
        <f>IF('Projeção Financeira'!$B$72="","",'Projeção Financeira'!$I$72+'Projeção Financeira'!$J$72-'Projeção Financeira'!$K$72)</f>
        <v/>
      </c>
      <c r="D90" s="21">
        <f>IF('Projeção Financeira'!$B$72="","",'Projeção Financeira'!$N$72)</f>
        <v/>
      </c>
    </row>
    <row r="91">
      <c r="A91" s="8">
        <f>IF('Projeção Financeira'!$B$73="","",'Projeção Financeira'!$A$73)</f>
        <v/>
      </c>
      <c r="B91" s="18">
        <f>IF('Projeção Financeira'!$B$73="","",'Projeção Financeira'!$G$73)</f>
        <v/>
      </c>
      <c r="C91" s="18">
        <f>IF('Projeção Financeira'!$B$73="","",'Projeção Financeira'!$I$73+'Projeção Financeira'!$J$73-'Projeção Financeira'!$K$73)</f>
        <v/>
      </c>
      <c r="D91" s="18">
        <f>IF('Projeção Financeira'!$B$73="","",'Projeção Financeira'!$N$73)</f>
        <v/>
      </c>
    </row>
    <row r="92">
      <c r="A92" s="13">
        <f>IF('Projeção Financeira'!$B$74="","",'Projeção Financeira'!$A$74)</f>
        <v/>
      </c>
      <c r="B92" s="21">
        <f>IF('Projeção Financeira'!$B$74="","",'Projeção Financeira'!$G$74)</f>
        <v/>
      </c>
      <c r="C92" s="21">
        <f>IF('Projeção Financeira'!$B$74="","",'Projeção Financeira'!$I$74+'Projeção Financeira'!$J$74-'Projeção Financeira'!$K$74)</f>
        <v/>
      </c>
      <c r="D92" s="21">
        <f>IF('Projeção Financeira'!$B$74="","",'Projeção Financeira'!$N$74)</f>
        <v/>
      </c>
    </row>
    <row r="93">
      <c r="A93" s="8">
        <f>IF('Projeção Financeira'!$B$75="","",'Projeção Financeira'!$A$75)</f>
        <v/>
      </c>
      <c r="B93" s="18">
        <f>IF('Projeção Financeira'!$B$75="","",'Projeção Financeira'!$G$75)</f>
        <v/>
      </c>
      <c r="C93" s="18">
        <f>IF('Projeção Financeira'!$B$75="","",'Projeção Financeira'!$I$75+'Projeção Financeira'!$J$75-'Projeção Financeira'!$K$75)</f>
        <v/>
      </c>
      <c r="D93" s="18">
        <f>IF('Projeção Financeira'!$B$75="","",'Projeção Financeira'!$N$75)</f>
        <v/>
      </c>
    </row>
    <row r="94">
      <c r="A94" s="13">
        <f>IF('Projeção Financeira'!$B$76="","",'Projeção Financeira'!$A$76)</f>
        <v/>
      </c>
      <c r="B94" s="21">
        <f>IF('Projeção Financeira'!$B$76="","",'Projeção Financeira'!$G$76)</f>
        <v/>
      </c>
      <c r="C94" s="21">
        <f>IF('Projeção Financeira'!$B$76="","",'Projeção Financeira'!$I$76+'Projeção Financeira'!$J$76-'Projeção Financeira'!$K$76)</f>
        <v/>
      </c>
      <c r="D94" s="21">
        <f>IF('Projeção Financeira'!$B$76="","",'Projeção Financeira'!$N$76)</f>
        <v/>
      </c>
    </row>
    <row r="95">
      <c r="A95" s="8">
        <f>IF('Projeção Financeira'!$B$77="","",'Projeção Financeira'!$A$77)</f>
        <v/>
      </c>
      <c r="B95" s="18">
        <f>IF('Projeção Financeira'!$B$77="","",'Projeção Financeira'!$G$77)</f>
        <v/>
      </c>
      <c r="C95" s="18">
        <f>IF('Projeção Financeira'!$B$77="","",'Projeção Financeira'!$I$77+'Projeção Financeira'!$J$77-'Projeção Financeira'!$K$77)</f>
        <v/>
      </c>
      <c r="D95" s="18">
        <f>IF('Projeção Financeira'!$B$77="","",'Projeção Financeira'!$N$77)</f>
        <v/>
      </c>
    </row>
    <row r="96">
      <c r="A96" s="13">
        <f>IF('Projeção Financeira'!$B$78="","",'Projeção Financeira'!$A$78)</f>
        <v/>
      </c>
      <c r="B96" s="21">
        <f>IF('Projeção Financeira'!$B$78="","",'Projeção Financeira'!$G$78)</f>
        <v/>
      </c>
      <c r="C96" s="21">
        <f>IF('Projeção Financeira'!$B$78="","",'Projeção Financeira'!$I$78+'Projeção Financeira'!$J$78-'Projeção Financeira'!$K$78)</f>
        <v/>
      </c>
      <c r="D96" s="21">
        <f>IF('Projeção Financeira'!$B$78="","",'Projeção Financeira'!$N$78)</f>
        <v/>
      </c>
    </row>
    <row r="97">
      <c r="A97" s="8">
        <f>IF('Projeção Financeira'!$B$79="","",'Projeção Financeira'!$A$79)</f>
        <v/>
      </c>
      <c r="B97" s="18">
        <f>IF('Projeção Financeira'!$B$79="","",'Projeção Financeira'!$G$79)</f>
        <v/>
      </c>
      <c r="C97" s="18">
        <f>IF('Projeção Financeira'!$B$79="","",'Projeção Financeira'!$I$79+'Projeção Financeira'!$J$79-'Projeção Financeira'!$K$79)</f>
        <v/>
      </c>
      <c r="D97" s="18">
        <f>IF('Projeção Financeira'!$B$79="","",'Projeção Financeira'!$N$79)</f>
        <v/>
      </c>
    </row>
    <row r="98">
      <c r="A98" s="13">
        <f>IF('Projeção Financeira'!$B$80="","",'Projeção Financeira'!$A$80)</f>
        <v/>
      </c>
      <c r="B98" s="21">
        <f>IF('Projeção Financeira'!$B$80="","",'Projeção Financeira'!$G$80)</f>
        <v/>
      </c>
      <c r="C98" s="21">
        <f>IF('Projeção Financeira'!$B$80="","",'Projeção Financeira'!$I$80+'Projeção Financeira'!$J$80-'Projeção Financeira'!$K$80)</f>
        <v/>
      </c>
      <c r="D98" s="21">
        <f>IF('Projeção Financeira'!$B$80="","",'Projeção Financeira'!$N$80)</f>
        <v/>
      </c>
    </row>
    <row r="99">
      <c r="A99" s="8">
        <f>IF('Projeção Financeira'!$B$81="","",'Projeção Financeira'!$A$81)</f>
        <v/>
      </c>
      <c r="B99" s="18">
        <f>IF('Projeção Financeira'!$B$81="","",'Projeção Financeira'!$G$81)</f>
        <v/>
      </c>
      <c r="C99" s="18">
        <f>IF('Projeção Financeira'!$B$81="","",'Projeção Financeira'!$I$81+'Projeção Financeira'!$J$81-'Projeção Financeira'!$K$81)</f>
        <v/>
      </c>
      <c r="D99" s="18">
        <f>IF('Projeção Financeira'!$B$81="","",'Projeção Financeira'!$N$81)</f>
        <v/>
      </c>
    </row>
    <row r="100">
      <c r="A100" s="13">
        <f>IF('Projeção Financeira'!$B$82="","",'Projeção Financeira'!$A$82)</f>
        <v/>
      </c>
      <c r="B100" s="21">
        <f>IF('Projeção Financeira'!$B$82="","",'Projeção Financeira'!$G$82)</f>
        <v/>
      </c>
      <c r="C100" s="21">
        <f>IF('Projeção Financeira'!$B$82="","",'Projeção Financeira'!$I$82+'Projeção Financeira'!$J$82-'Projeção Financeira'!$K$82)</f>
        <v/>
      </c>
      <c r="D100" s="21">
        <f>IF('Projeção Financeira'!$B$82="","",'Projeção Financeira'!$N$82)</f>
        <v/>
      </c>
    </row>
    <row r="101">
      <c r="A101" s="8">
        <f>IF('Projeção Financeira'!$B$83="","",'Projeção Financeira'!$A$83)</f>
        <v/>
      </c>
      <c r="B101" s="18">
        <f>IF('Projeção Financeira'!$B$83="","",'Projeção Financeira'!$G$83)</f>
        <v/>
      </c>
      <c r="C101" s="18">
        <f>IF('Projeção Financeira'!$B$83="","",'Projeção Financeira'!$I$83+'Projeção Financeira'!$J$83-'Projeção Financeira'!$K$83)</f>
        <v/>
      </c>
      <c r="D101" s="18">
        <f>IF('Projeção Financeira'!$B$83="","",'Projeção Financeira'!$N$83)</f>
        <v/>
      </c>
    </row>
    <row r="102">
      <c r="A102" s="13">
        <f>IF('Projeção Financeira'!$B$84="","",'Projeção Financeira'!$A$84)</f>
        <v/>
      </c>
      <c r="B102" s="21">
        <f>IF('Projeção Financeira'!$B$84="","",'Projeção Financeira'!$G$84)</f>
        <v/>
      </c>
      <c r="C102" s="21">
        <f>IF('Projeção Financeira'!$B$84="","",'Projeção Financeira'!$I$84+'Projeção Financeira'!$J$84-'Projeção Financeira'!$K$84)</f>
        <v/>
      </c>
      <c r="D102" s="21">
        <f>IF('Projeção Financeira'!$B$84="","",'Projeção Financeira'!$N$84)</f>
        <v/>
      </c>
    </row>
    <row r="103">
      <c r="A103" s="8">
        <f>IF('Projeção Financeira'!$B$85="","",'Projeção Financeira'!$A$85)</f>
        <v/>
      </c>
      <c r="B103" s="18">
        <f>IF('Projeção Financeira'!$B$85="","",'Projeção Financeira'!$G$85)</f>
        <v/>
      </c>
      <c r="C103" s="18">
        <f>IF('Projeção Financeira'!$B$85="","",'Projeção Financeira'!$I$85+'Projeção Financeira'!$J$85-'Projeção Financeira'!$K$85)</f>
        <v/>
      </c>
      <c r="D103" s="18">
        <f>IF('Projeção Financeira'!$B$85="","",'Projeção Financeira'!$N$85)</f>
        <v/>
      </c>
    </row>
    <row r="104">
      <c r="A104" s="13">
        <f>IF('Projeção Financeira'!$B$86="","",'Projeção Financeira'!$A$86)</f>
        <v/>
      </c>
      <c r="B104" s="21">
        <f>IF('Projeção Financeira'!$B$86="","",'Projeção Financeira'!$G$86)</f>
        <v/>
      </c>
      <c r="C104" s="21">
        <f>IF('Projeção Financeira'!$B$86="","",'Projeção Financeira'!$I$86+'Projeção Financeira'!$J$86-'Projeção Financeira'!$K$86)</f>
        <v/>
      </c>
      <c r="D104" s="21">
        <f>IF('Projeção Financeira'!$B$86="","",'Projeção Financeira'!$N$86)</f>
        <v/>
      </c>
    </row>
    <row r="105">
      <c r="A105" s="8">
        <f>IF('Projeção Financeira'!$B$87="","",'Projeção Financeira'!$A$87)</f>
        <v/>
      </c>
      <c r="B105" s="18">
        <f>IF('Projeção Financeira'!$B$87="","",'Projeção Financeira'!$G$87)</f>
        <v/>
      </c>
      <c r="C105" s="18">
        <f>IF('Projeção Financeira'!$B$87="","",'Projeção Financeira'!$I$87+'Projeção Financeira'!$J$87-'Projeção Financeira'!$K$87)</f>
        <v/>
      </c>
      <c r="D105" s="18">
        <f>IF('Projeção Financeira'!$B$87="","",'Projeção Financeira'!$N$87)</f>
        <v/>
      </c>
    </row>
    <row r="106">
      <c r="A106" s="13">
        <f>IF('Projeção Financeira'!$B$88="","",'Projeção Financeira'!$A$88)</f>
        <v/>
      </c>
      <c r="B106" s="21">
        <f>IF('Projeção Financeira'!$B$88="","",'Projeção Financeira'!$G$88)</f>
        <v/>
      </c>
      <c r="C106" s="21">
        <f>IF('Projeção Financeira'!$B$88="","",'Projeção Financeira'!$I$88+'Projeção Financeira'!$J$88-'Projeção Financeira'!$K$88)</f>
        <v/>
      </c>
      <c r="D106" s="21">
        <f>IF('Projeção Financeira'!$B$88="","",'Projeção Financeira'!$N$88)</f>
        <v/>
      </c>
    </row>
    <row r="107">
      <c r="A107" s="8">
        <f>IF('Projeção Financeira'!$B$89="","",'Projeção Financeira'!$A$89)</f>
        <v/>
      </c>
      <c r="B107" s="18">
        <f>IF('Projeção Financeira'!$B$89="","",'Projeção Financeira'!$G$89)</f>
        <v/>
      </c>
      <c r="C107" s="18">
        <f>IF('Projeção Financeira'!$B$89="","",'Projeção Financeira'!$I$89+'Projeção Financeira'!$J$89-'Projeção Financeira'!$K$89)</f>
        <v/>
      </c>
      <c r="D107" s="18">
        <f>IF('Projeção Financeira'!$B$89="","",'Projeção Financeira'!$N$89)</f>
        <v/>
      </c>
    </row>
    <row r="108">
      <c r="A108" s="13">
        <f>IF('Projeção Financeira'!$B$90="","",'Projeção Financeira'!$A$90)</f>
        <v/>
      </c>
      <c r="B108" s="21">
        <f>IF('Projeção Financeira'!$B$90="","",'Projeção Financeira'!$G$90)</f>
        <v/>
      </c>
      <c r="C108" s="21">
        <f>IF('Projeção Financeira'!$B$90="","",'Projeção Financeira'!$I$90+'Projeção Financeira'!$J$90-'Projeção Financeira'!$K$90)</f>
        <v/>
      </c>
      <c r="D108" s="21">
        <f>IF('Projeção Financeira'!$B$90="","",'Projeção Financeira'!$N$90)</f>
        <v/>
      </c>
    </row>
    <row r="109">
      <c r="A109" s="8">
        <f>IF('Projeção Financeira'!$B$91="","",'Projeção Financeira'!$A$91)</f>
        <v/>
      </c>
      <c r="B109" s="18">
        <f>IF('Projeção Financeira'!$B$91="","",'Projeção Financeira'!$G$91)</f>
        <v/>
      </c>
      <c r="C109" s="18">
        <f>IF('Projeção Financeira'!$B$91="","",'Projeção Financeira'!$I$91+'Projeção Financeira'!$J$91-'Projeção Financeira'!$K$91)</f>
        <v/>
      </c>
      <c r="D109" s="18">
        <f>IF('Projeção Financeira'!$B$91="","",'Projeção Financeira'!$N$91)</f>
        <v/>
      </c>
    </row>
    <row r="110">
      <c r="A110" s="13">
        <f>IF('Projeção Financeira'!$B$92="","",'Projeção Financeira'!$A$92)</f>
        <v/>
      </c>
      <c r="B110" s="21">
        <f>IF('Projeção Financeira'!$B$92="","",'Projeção Financeira'!$G$92)</f>
        <v/>
      </c>
      <c r="C110" s="21">
        <f>IF('Projeção Financeira'!$B$92="","",'Projeção Financeira'!$I$92+'Projeção Financeira'!$J$92-'Projeção Financeira'!$K$92)</f>
        <v/>
      </c>
      <c r="D110" s="21">
        <f>IF('Projeção Financeira'!$B$92="","",'Projeção Financeira'!$N$92)</f>
        <v/>
      </c>
    </row>
    <row r="111">
      <c r="A111" s="8">
        <f>IF('Projeção Financeira'!$B$93="","",'Projeção Financeira'!$A$93)</f>
        <v/>
      </c>
      <c r="B111" s="18">
        <f>IF('Projeção Financeira'!$B$93="","",'Projeção Financeira'!$G$93)</f>
        <v/>
      </c>
      <c r="C111" s="18">
        <f>IF('Projeção Financeira'!$B$93="","",'Projeção Financeira'!$I$93+'Projeção Financeira'!$J$93-'Projeção Financeira'!$K$93)</f>
        <v/>
      </c>
      <c r="D111" s="18">
        <f>IF('Projeção Financeira'!$B$93="","",'Projeção Financeira'!$N$93)</f>
        <v/>
      </c>
    </row>
    <row r="112">
      <c r="A112" s="13">
        <f>IF('Projeção Financeira'!$B$94="","",'Projeção Financeira'!$A$94)</f>
        <v/>
      </c>
      <c r="B112" s="21">
        <f>IF('Projeção Financeira'!$B$94="","",'Projeção Financeira'!$G$94)</f>
        <v/>
      </c>
      <c r="C112" s="21">
        <f>IF('Projeção Financeira'!$B$94="","",'Projeção Financeira'!$I$94+'Projeção Financeira'!$J$94-'Projeção Financeira'!$K$94)</f>
        <v/>
      </c>
      <c r="D112" s="21">
        <f>IF('Projeção Financeira'!$B$94="","",'Projeção Financeira'!$N$94)</f>
        <v/>
      </c>
    </row>
    <row r="113">
      <c r="A113" s="8">
        <f>IF('Projeção Financeira'!$B$95="","",'Projeção Financeira'!$A$95)</f>
        <v/>
      </c>
      <c r="B113" s="18">
        <f>IF('Projeção Financeira'!$B$95="","",'Projeção Financeira'!$G$95)</f>
        <v/>
      </c>
      <c r="C113" s="18">
        <f>IF('Projeção Financeira'!$B$95="","",'Projeção Financeira'!$I$95+'Projeção Financeira'!$J$95-'Projeção Financeira'!$K$95)</f>
        <v/>
      </c>
      <c r="D113" s="18">
        <f>IF('Projeção Financeira'!$B$95="","",'Projeção Financeira'!$N$95)</f>
        <v/>
      </c>
    </row>
    <row r="114">
      <c r="A114" s="13">
        <f>IF('Projeção Financeira'!$B$96="","",'Projeção Financeira'!$A$96)</f>
        <v/>
      </c>
      <c r="B114" s="21">
        <f>IF('Projeção Financeira'!$B$96="","",'Projeção Financeira'!$G$96)</f>
        <v/>
      </c>
      <c r="C114" s="21">
        <f>IF('Projeção Financeira'!$B$96="","",'Projeção Financeira'!$I$96+'Projeção Financeira'!$J$96-'Projeção Financeira'!$K$96)</f>
        <v/>
      </c>
      <c r="D114" s="21">
        <f>IF('Projeção Financeira'!$B$96="","",'Projeção Financeira'!$N$96)</f>
        <v/>
      </c>
    </row>
    <row r="115">
      <c r="A115" s="8">
        <f>IF('Projeção Financeira'!$B$97="","",'Projeção Financeira'!$A$97)</f>
        <v/>
      </c>
      <c r="B115" s="18">
        <f>IF('Projeção Financeira'!$B$97="","",'Projeção Financeira'!$G$97)</f>
        <v/>
      </c>
      <c r="C115" s="18">
        <f>IF('Projeção Financeira'!$B$97="","",'Projeção Financeira'!$I$97+'Projeção Financeira'!$J$97-'Projeção Financeira'!$K$97)</f>
        <v/>
      </c>
      <c r="D115" s="18">
        <f>IF('Projeção Financeira'!$B$97="","",'Projeção Financeira'!$N$97)</f>
        <v/>
      </c>
    </row>
    <row r="116">
      <c r="A116" s="13">
        <f>IF('Projeção Financeira'!$B$98="","",'Projeção Financeira'!$A$98)</f>
        <v/>
      </c>
      <c r="B116" s="21">
        <f>IF('Projeção Financeira'!$B$98="","",'Projeção Financeira'!$G$98)</f>
        <v/>
      </c>
      <c r="C116" s="21">
        <f>IF('Projeção Financeira'!$B$98="","",'Projeção Financeira'!$I$98+'Projeção Financeira'!$J$98-'Projeção Financeira'!$K$98)</f>
        <v/>
      </c>
      <c r="D116" s="21">
        <f>IF('Projeção Financeira'!$B$98="","",'Projeção Financeira'!$N$98)</f>
        <v/>
      </c>
    </row>
    <row r="117">
      <c r="A117" s="8">
        <f>IF('Projeção Financeira'!$B$99="","",'Projeção Financeira'!$A$99)</f>
        <v/>
      </c>
      <c r="B117" s="18">
        <f>IF('Projeção Financeira'!$B$99="","",'Projeção Financeira'!$G$99)</f>
        <v/>
      </c>
      <c r="C117" s="18">
        <f>IF('Projeção Financeira'!$B$99="","",'Projeção Financeira'!$I$99+'Projeção Financeira'!$J$99-'Projeção Financeira'!$K$99)</f>
        <v/>
      </c>
      <c r="D117" s="18">
        <f>IF('Projeção Financeira'!$B$99="","",'Projeção Financeira'!$N$99)</f>
        <v/>
      </c>
    </row>
    <row r="118">
      <c r="A118" s="13">
        <f>IF('Projeção Financeira'!$B$100="","",'Projeção Financeira'!$A$100)</f>
        <v/>
      </c>
      <c r="B118" s="21">
        <f>IF('Projeção Financeira'!$B$100="","",'Projeção Financeira'!$G$100)</f>
        <v/>
      </c>
      <c r="C118" s="21">
        <f>IF('Projeção Financeira'!$B$100="","",'Projeção Financeira'!$I$100+'Projeção Financeira'!$J$100-'Projeção Financeira'!$K$100)</f>
        <v/>
      </c>
      <c r="D118" s="21">
        <f>IF('Projeção Financeira'!$B$100="","",'Projeção Financeira'!$N$100)</f>
        <v/>
      </c>
    </row>
    <row r="119">
      <c r="A119" s="8">
        <f>IF('Projeção Financeira'!$B$101="","",'Projeção Financeira'!$A$101)</f>
        <v/>
      </c>
      <c r="B119" s="18">
        <f>IF('Projeção Financeira'!$B$101="","",'Projeção Financeira'!$G$101)</f>
        <v/>
      </c>
      <c r="C119" s="18">
        <f>IF('Projeção Financeira'!$B$101="","",'Projeção Financeira'!$I$101+'Projeção Financeira'!$J$101-'Projeção Financeira'!$K$101)</f>
        <v/>
      </c>
      <c r="D119" s="18">
        <f>IF('Projeção Financeira'!$B$101="","",'Projeção Financeira'!$N$101)</f>
        <v/>
      </c>
    </row>
    <row r="120">
      <c r="A120" s="13">
        <f>IF('Projeção Financeira'!$B$102="","",'Projeção Financeira'!$A$102)</f>
        <v/>
      </c>
      <c r="B120" s="21">
        <f>IF('Projeção Financeira'!$B$102="","",'Projeção Financeira'!$G$102)</f>
        <v/>
      </c>
      <c r="C120" s="21">
        <f>IF('Projeção Financeira'!$B$102="","",'Projeção Financeira'!$I$102+'Projeção Financeira'!$J$102-'Projeção Financeira'!$K$102)</f>
        <v/>
      </c>
      <c r="D120" s="21">
        <f>IF('Projeção Financeira'!$B$102="","",'Projeção Financeira'!$N$102)</f>
        <v/>
      </c>
    </row>
    <row r="121">
      <c r="A121" s="8">
        <f>IF('Projeção Financeira'!$B$103="","",'Projeção Financeira'!$A$103)</f>
        <v/>
      </c>
      <c r="B121" s="18">
        <f>IF('Projeção Financeira'!$B$103="","",'Projeção Financeira'!$G$103)</f>
        <v/>
      </c>
      <c r="C121" s="18">
        <f>IF('Projeção Financeira'!$B$103="","",'Projeção Financeira'!$I$103+'Projeção Financeira'!$J$103-'Projeção Financeira'!$K$103)</f>
        <v/>
      </c>
      <c r="D121" s="18">
        <f>IF('Projeção Financeira'!$B$103="","",'Projeção Financeira'!$N$103)</f>
        <v/>
      </c>
    </row>
    <row r="122">
      <c r="A122" s="13">
        <f>IF('Projeção Financeira'!$B$104="","",'Projeção Financeira'!$A$104)</f>
        <v/>
      </c>
      <c r="B122" s="21">
        <f>IF('Projeção Financeira'!$B$104="","",'Projeção Financeira'!$G$104)</f>
        <v/>
      </c>
      <c r="C122" s="21">
        <f>IF('Projeção Financeira'!$B$104="","",'Projeção Financeira'!$I$104+'Projeção Financeira'!$J$104-'Projeção Financeira'!$K$104)</f>
        <v/>
      </c>
      <c r="D122" s="21">
        <f>IF('Projeção Financeira'!$B$104="","",'Projeção Financeira'!$N$104)</f>
        <v/>
      </c>
    </row>
    <row r="123"/>
    <row r="124"/>
    <row r="125"/>
    <row r="126">
      <c r="A126" s="2" t="inlineStr">
        <is>
          <t>Composição dos custos</t>
        </is>
      </c>
      <c r="B126" s="2" t="inlineStr">
        <is>
          <t>Valor</t>
        </is>
      </c>
    </row>
    <row r="127">
      <c r="A127" s="8" t="inlineStr">
        <is>
          <t>Custos variáveis</t>
        </is>
      </c>
      <c r="B127" s="18">
        <f>SUM('Projeção Financeira'!$I$5:$I$104)</f>
        <v/>
      </c>
    </row>
    <row r="128">
      <c r="A128" s="13" t="inlineStr">
        <is>
          <t>Despesas fixas</t>
        </is>
      </c>
      <c r="B128" s="21">
        <f>SUM('Projeção Financeira'!$J$5:$J$104)</f>
        <v/>
      </c>
    </row>
    <row r="129">
      <c r="A129" s="8" t="inlineStr">
        <is>
          <t>Investimentos</t>
        </is>
      </c>
      <c r="B129" s="18">
        <f>-SUM('Projeção Financeira'!$K$5:$K$104)</f>
        <v/>
      </c>
    </row>
    <row r="130"/>
    <row r="131">
      <c r="A131" s="5" t="inlineStr">
        <is>
          <t>Cenário</t>
        </is>
      </c>
      <c r="B131" s="5" t="inlineStr">
        <is>
          <t>Fluxo de caixa acumulado</t>
        </is>
      </c>
    </row>
    <row r="132">
      <c r="A132" s="8" t="inlineStr">
        <is>
          <t>Conservador</t>
        </is>
      </c>
      <c r="B132" s="18">
        <f>IFERROR(('Premissas'!$B$14*(1+VLOOKUP('Resumo Executivo'!$A$132,'Premissas'!$F$6:$I$8,2,FALSE))^0+'Premissas'!$B$14*(1+VLOOKUP('Resumo Executivo'!$A$132,'Premissas'!$F$6:$I$8,2,FALSE))^1+'Premissas'!$B$14*(1+VLOOKUP('Resumo Executivo'!$A$132,'Premissas'!$F$6:$I$8,2,FALSE))^2+'Premissas'!$B$14*(1+VLOOKUP('Resumo Executivo'!$A$132,'Premissas'!$F$6:$I$8,2,FALSE))^3+'Premissas'!$B$14*(1+VLOOKUP('Resumo Executivo'!$A$132,'Premissas'!$F$6:$I$8,2,FALSE))^4+'Premissas'!$B$14*(1+VLOOKUP('Resumo Executivo'!$A$132,'Premissas'!$F$6:$I$8,2,FALSE))^5+'Premissas'!$B$14*(1+VLOOKUP('Resumo Executivo'!$A$132,'Premissas'!$F$6:$I$8,2,FALSE))^6+'Premissas'!$B$14*(1+VLOOKUP('Resumo Executivo'!$A$132,'Premissas'!$F$6:$I$8,2,FALSE))^7+'Premissas'!$B$14*(1+VLOOKUP('Resumo Executivo'!$A$132,'Premissas'!$F$6:$I$8,2,FALSE))^8+'Premissas'!$B$14*(1+VLOOKUP('Resumo Executivo'!$A$132,'Premissas'!$F$6:$I$8,2,FALSE))^9)*(AVERAGE('Projeção Financeira'!$D$5:$D$14)*(1-'Premissas'!$B$12)-AVERAGE('Projeção Financeira'!$H$5:$H$14))-VLOOKUP('Resumo Executivo'!$A$132,'Premissas'!$F$6:$I$8,3,FALSE)*10-VLOOKUP('Resumo Executivo'!$A$132,'Premissas'!$F$6:$I$8,4,FALSE),0)</f>
        <v/>
      </c>
    </row>
    <row r="133">
      <c r="A133" s="13" t="inlineStr">
        <is>
          <t>Base</t>
        </is>
      </c>
      <c r="B133" s="21">
        <f>IFERROR(('Premissas'!$B$14*(1+VLOOKUP('Resumo Executivo'!$A$133,'Premissas'!$F$6:$I$8,2,FALSE))^0+'Premissas'!$B$14*(1+VLOOKUP('Resumo Executivo'!$A$133,'Premissas'!$F$6:$I$8,2,FALSE))^1+'Premissas'!$B$14*(1+VLOOKUP('Resumo Executivo'!$A$133,'Premissas'!$F$6:$I$8,2,FALSE))^2+'Premissas'!$B$14*(1+VLOOKUP('Resumo Executivo'!$A$133,'Premissas'!$F$6:$I$8,2,FALSE))^3+'Premissas'!$B$14*(1+VLOOKUP('Resumo Executivo'!$A$133,'Premissas'!$F$6:$I$8,2,FALSE))^4+'Premissas'!$B$14*(1+VLOOKUP('Resumo Executivo'!$A$133,'Premissas'!$F$6:$I$8,2,FALSE))^5+'Premissas'!$B$14*(1+VLOOKUP('Resumo Executivo'!$A$133,'Premissas'!$F$6:$I$8,2,FALSE))^6+'Premissas'!$B$14*(1+VLOOKUP('Resumo Executivo'!$A$133,'Premissas'!$F$6:$I$8,2,FALSE))^7+'Premissas'!$B$14*(1+VLOOKUP('Resumo Executivo'!$A$133,'Premissas'!$F$6:$I$8,2,FALSE))^8+'Premissas'!$B$14*(1+VLOOKUP('Resumo Executivo'!$A$133,'Premissas'!$F$6:$I$8,2,FALSE))^9)*(AVERAGE('Projeção Financeira'!$D$5:$D$14)*(1-'Premissas'!$B$12)-AVERAGE('Projeção Financeira'!$H$5:$H$14))-VLOOKUP('Resumo Executivo'!$A$133,'Premissas'!$F$6:$I$8,3,FALSE)*10-VLOOKUP('Resumo Executivo'!$A$133,'Premissas'!$F$6:$I$8,4,FALSE),0)</f>
        <v/>
      </c>
    </row>
    <row r="134">
      <c r="A134" s="8" t="inlineStr">
        <is>
          <t>Otimista</t>
        </is>
      </c>
      <c r="B134" s="18">
        <f>IFERROR(('Premissas'!$B$14*(1+VLOOKUP('Resumo Executivo'!$A$134,'Premissas'!$F$6:$I$8,2,FALSE))^0+'Premissas'!$B$14*(1+VLOOKUP('Resumo Executivo'!$A$134,'Premissas'!$F$6:$I$8,2,FALSE))^1+'Premissas'!$B$14*(1+VLOOKUP('Resumo Executivo'!$A$134,'Premissas'!$F$6:$I$8,2,FALSE))^2+'Premissas'!$B$14*(1+VLOOKUP('Resumo Executivo'!$A$134,'Premissas'!$F$6:$I$8,2,FALSE))^3+'Premissas'!$B$14*(1+VLOOKUP('Resumo Executivo'!$A$134,'Premissas'!$F$6:$I$8,2,FALSE))^4+'Premissas'!$B$14*(1+VLOOKUP('Resumo Executivo'!$A$134,'Premissas'!$F$6:$I$8,2,FALSE))^5+'Premissas'!$B$14*(1+VLOOKUP('Resumo Executivo'!$A$134,'Premissas'!$F$6:$I$8,2,FALSE))^6+'Premissas'!$B$14*(1+VLOOKUP('Resumo Executivo'!$A$134,'Premissas'!$F$6:$I$8,2,FALSE))^7+'Premissas'!$B$14*(1+VLOOKUP('Resumo Executivo'!$A$134,'Premissas'!$F$6:$I$8,2,FALSE))^8+'Premissas'!$B$14*(1+VLOOKUP('Resumo Executivo'!$A$134,'Premissas'!$F$6:$I$8,2,FALSE))^9)*(AVERAGE('Projeção Financeira'!$D$5:$D$14)*(1-'Premissas'!$B$12)-AVERAGE('Projeção Financeira'!$H$5:$H$14))-VLOOKUP('Resumo Executivo'!$A$134,'Premissas'!$F$6:$I$8,3,FALSE)*10-VLOOKUP('Resumo Executivo'!$A$134,'Premissas'!$F$6:$I$8,4,FALSE),0)</f>
        <v/>
      </c>
    </row>
  </sheetData>
  <mergeCells count="1">
    <mergeCell ref="A1:Q1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28" customWidth="1" min="2" max="2"/>
    <col width="39" customWidth="1" min="3" max="3"/>
    <col width="35" customWidth="1" min="4" max="4"/>
  </cols>
  <sheetData>
    <row r="1" ht="28" customHeight="1">
      <c r="A1" s="1" t="inlineStr">
        <is>
          <t>Guia rápido: vire premissas em decisão</t>
        </is>
      </c>
    </row>
    <row r="2"/>
    <row r="3">
      <c r="A3" s="2" t="inlineStr">
        <is>
          <t>Etapa</t>
        </is>
      </c>
      <c r="B3" s="2" t="inlineStr">
        <is>
          <t>Onde agir</t>
        </is>
      </c>
      <c r="C3" s="2" t="inlineStr">
        <is>
          <t>O que fazer</t>
        </is>
      </c>
      <c r="D3" s="2" t="inlineStr">
        <is>
          <t>Atalho de decisão</t>
        </is>
      </c>
    </row>
    <row r="4" ht="38" customHeight="1">
      <c r="A4" s="6" t="inlineStr">
        <is>
          <t>1. Escolha o cenário</t>
        </is>
      </c>
      <c r="B4" s="6" t="inlineStr">
        <is>
          <t>Premissas</t>
        </is>
      </c>
      <c r="C4" s="6" t="inlineStr">
        <is>
          <t>Selecione Conservador, Base ou Otimista em Cenário ativo.</t>
        </is>
      </c>
      <c r="D4" s="6" t="inlineStr">
        <is>
          <t>Compare o risco antes de comprometer caixa.</t>
        </is>
      </c>
    </row>
    <row r="5" ht="38" customHeight="1">
      <c r="A5" s="12" t="inlineStr">
        <is>
          <t>2. Ajuste os drivers</t>
        </is>
      </c>
      <c r="B5" s="12" t="inlineStr">
        <is>
          <t>Premissas</t>
        </is>
      </c>
      <c r="C5" s="12" t="inlineStr">
        <is>
          <t>Revise preço, custo unitário, impostos, capital de giro e taxa de desconto.</t>
        </is>
      </c>
      <c r="D5" s="12" t="inlineStr">
        <is>
          <t>Campos amarelos são pontos de ação.</t>
        </is>
      </c>
    </row>
    <row r="6" ht="38" customHeight="1">
      <c r="A6" s="6" t="inlineStr">
        <is>
          <t>3. Confira a projeção</t>
        </is>
      </c>
      <c r="B6" s="6" t="inlineStr">
        <is>
          <t>Projeção Financeira</t>
        </is>
      </c>
      <c r="C6" s="6" t="inlineStr">
        <is>
          <t>Preencha mês, data, preço médio e custo variável nos novos períodos.</t>
        </is>
      </c>
      <c r="D6" s="6" t="inlineStr">
        <is>
          <t>As fórmulas calculam receita, DAS, margem e caixa.</t>
        </is>
      </c>
    </row>
    <row r="7" ht="38" customHeight="1">
      <c r="A7" s="12" t="inlineStr">
        <is>
          <t>4. Leia o acumulado</t>
        </is>
      </c>
      <c r="B7" s="12" t="inlineStr">
        <is>
          <t>Projeção Financeira</t>
        </is>
      </c>
      <c r="C7" s="12" t="inlineStr">
        <is>
          <t>Acompanhe o fluxo acumulado e a situação mensal.</t>
        </is>
      </c>
      <c r="D7" s="12" t="inlineStr">
        <is>
          <t>Verde sinaliza caixa positivo; vermelho pede ajuste.</t>
        </is>
      </c>
    </row>
    <row r="8" ht="38" customHeight="1">
      <c r="A8" s="6" t="inlineStr">
        <is>
          <t>5. Valide o retorno</t>
        </is>
      </c>
      <c r="B8" s="6" t="inlineStr">
        <is>
          <t>Resumo Executivo</t>
        </is>
      </c>
      <c r="C8" s="6" t="inlineStr">
        <is>
          <t>Analise VPL, TIR, payback, margem e percentual de meses positivos.</t>
        </is>
      </c>
      <c r="D8" s="6" t="inlineStr">
        <is>
          <t>VPL positivo e payback viável fortalecem a decisão.</t>
        </is>
      </c>
    </row>
    <row r="9" ht="38" customHeight="1">
      <c r="A9" s="12" t="inlineStr">
        <is>
          <t>6. Compare alternativas</t>
        </is>
      </c>
      <c r="B9" s="12" t="inlineStr">
        <is>
          <t>Resumo Executivo</t>
        </is>
      </c>
      <c r="C9" s="12" t="inlineStr">
        <is>
          <t>Use o gráfico de cenários para confrontar caixa acumulado.</t>
        </is>
      </c>
      <c r="D9" s="12" t="inlineStr">
        <is>
          <t>Não decida só pela receita: olhe o caixa final.</t>
        </is>
      </c>
    </row>
    <row r="10" ht="38" customHeight="1">
      <c r="A10" s="6" t="inlineStr">
        <is>
          <t>Colunas-chave</t>
        </is>
      </c>
      <c r="B10" s="6" t="inlineStr">
        <is>
          <t>Projeção Financeira</t>
        </is>
      </c>
      <c r="C10" s="6" t="inlineStr">
        <is>
          <t>Receita líquida desconta o DAS; custos totais somam variáveis, fixos e investimentos.</t>
        </is>
      </c>
      <c r="D10" s="6" t="inlineStr">
        <is>
          <t>Fluxo livre mostra o efeito mensal no caixa.</t>
        </is>
      </c>
    </row>
    <row r="11" ht="38" customHeight="1">
      <c r="A11" s="12" t="inlineStr">
        <is>
          <t>Atualização contínua</t>
        </is>
      </c>
      <c r="B11" s="12" t="inlineStr">
        <is>
          <t>Todas as planilhas</t>
        </is>
      </c>
      <c r="C11" s="12" t="inlineStr">
        <is>
          <t>Os intervalos foram preparados para até 100 meses de operação.</t>
        </is>
      </c>
      <c r="D11" s="12" t="inlineStr">
        <is>
          <t>Inclua novos períodos sem perder os cálculos.</t>
        </is>
      </c>
    </row>
    <row r="12"/>
    <row r="13"/>
    <row r="14">
      <c r="A14" s="5" t="inlineStr">
        <is>
          <t>Regra prática</t>
        </is>
      </c>
      <c r="B14" s="29" t="inlineStr">
        <is>
          <t>Se o fluxo acumulado não cruza o zero, revise preço, volume, despesas fixas ou investimento.</t>
        </is>
      </c>
      <c r="C14" s="30" t="n"/>
      <c r="D14" s="31" t="n"/>
    </row>
  </sheetData>
  <mergeCells count="2">
    <mergeCell ref="A1:D1"/>
    <mergeCell ref="B14:D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2026-09-07T01:00:52Z</dcterms:created>
  <dcterms:modified xmlns:dcterms="http://purl.org/dc/terms/" xmlns:xsi="http://www.w3.org/2001/XMLSchema-instance" xsi:type="dcterms:W3CDTF">2026-09-07T01:00:52Z</dcterms:modified>
</cp:coreProperties>
</file>